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XUS\Desktop\pg\inżynierka\"/>
    </mc:Choice>
  </mc:AlternateContent>
  <xr:revisionPtr revIDLastSave="0" documentId="13_ncr:1_{C86A65EC-9A08-492B-AEA0-713404175DE8}" xr6:coauthVersionLast="46" xr6:coauthVersionMax="46" xr10:uidLastSave="{00000000-0000-0000-0000-000000000000}"/>
  <bookViews>
    <workbookView xWindow="-120" yWindow="-120" windowWidth="25440" windowHeight="15390" activeTab="3" xr2:uid="{1E8199A8-4D00-4A4B-B6C6-23400FC012D1}"/>
  </bookViews>
  <sheets>
    <sheet name="dane o rejonie" sheetId="6" r:id="rId1"/>
    <sheet name="ankiety" sheetId="1" r:id="rId2"/>
    <sheet name="liczenie klientow" sheetId="2" r:id="rId3"/>
    <sheet name="dane z filmu" sheetId="3" r:id="rId4"/>
    <sheet name="napelnienie parkingu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G128" i="1"/>
  <c r="N8" i="1"/>
  <c r="F4" i="3" l="1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4" l="1"/>
  <c r="E20" i="4"/>
  <c r="D127" i="1" l="1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20" i="3" l="1"/>
  <c r="E20" i="3"/>
  <c r="C20" i="3"/>
  <c r="D122" i="1" l="1"/>
  <c r="D123" i="1"/>
  <c r="D124" i="1"/>
  <c r="C25" i="3" l="1"/>
  <c r="C24" i="3"/>
  <c r="C23" i="3"/>
  <c r="R14" i="3"/>
  <c r="R15" i="3"/>
  <c r="R16" i="3"/>
  <c r="R17" i="3"/>
  <c r="R18" i="3"/>
  <c r="R19" i="3"/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4" i="4"/>
  <c r="R13" i="3" l="1"/>
  <c r="R12" i="3"/>
  <c r="R5" i="3" l="1"/>
  <c r="R6" i="3"/>
  <c r="R7" i="3"/>
  <c r="R8" i="3"/>
  <c r="R9" i="3"/>
  <c r="R10" i="3"/>
  <c r="R11" i="3"/>
  <c r="D121" i="1"/>
  <c r="F121" i="1"/>
  <c r="F125" i="1"/>
  <c r="N7" i="1" s="1"/>
  <c r="F124" i="1"/>
  <c r="F123" i="1"/>
  <c r="F122" i="1"/>
  <c r="G126" i="1"/>
  <c r="G125" i="1"/>
  <c r="G124" i="1"/>
  <c r="G123" i="1"/>
  <c r="G122" i="1"/>
  <c r="G121" i="1"/>
  <c r="D187" i="1" l="1"/>
  <c r="L7" i="1" s="1"/>
  <c r="C22" i="3"/>
  <c r="C26" i="3" s="1"/>
  <c r="R4" i="3"/>
  <c r="D128" i="1"/>
  <c r="D190" i="1" s="1"/>
  <c r="G184" i="1"/>
  <c r="R20" i="3" l="1"/>
  <c r="R22" i="3"/>
  <c r="P4" i="1"/>
  <c r="G188" i="1"/>
  <c r="P8" i="1" s="1"/>
  <c r="G186" i="1"/>
  <c r="G189" i="1"/>
  <c r="P9" i="1" s="1"/>
  <c r="G187" i="1"/>
  <c r="P7" i="1" s="1"/>
  <c r="D184" i="1"/>
  <c r="G185" i="1"/>
  <c r="P5" i="1" s="1"/>
  <c r="D186" i="1"/>
  <c r="L6" i="1" s="1"/>
  <c r="D185" i="1"/>
  <c r="L5" i="1" s="1"/>
  <c r="F128" i="1"/>
  <c r="S19" i="3" l="1"/>
  <c r="S16" i="3"/>
  <c r="S15" i="3"/>
  <c r="S18" i="3"/>
  <c r="S17" i="3"/>
  <c r="S14" i="3"/>
  <c r="S13" i="3"/>
  <c r="S12" i="3"/>
  <c r="S5" i="3"/>
  <c r="S10" i="3"/>
  <c r="S11" i="3"/>
  <c r="S6" i="3"/>
  <c r="S7" i="3"/>
  <c r="S9" i="3"/>
  <c r="S8" i="3"/>
  <c r="S4" i="3"/>
  <c r="P10" i="1"/>
  <c r="D191" i="1"/>
  <c r="L4" i="1"/>
  <c r="L8" i="1" s="1"/>
  <c r="F187" i="1"/>
  <c r="N6" i="1" s="1"/>
  <c r="F188" i="1"/>
  <c r="F186" i="1"/>
  <c r="F185" i="1"/>
  <c r="N5" i="1" s="1"/>
  <c r="F184" i="1"/>
  <c r="G191" i="1"/>
  <c r="H121" i="1"/>
  <c r="H123" i="1"/>
  <c r="H122" i="1"/>
  <c r="I122" i="1"/>
  <c r="I121" i="1"/>
  <c r="N4" i="1" l="1"/>
  <c r="F191" i="1"/>
  <c r="H184" i="1"/>
  <c r="I128" i="1"/>
  <c r="I184" i="1" s="1"/>
  <c r="H128" i="1"/>
  <c r="H185" i="1" s="1"/>
  <c r="R5" i="1" s="1"/>
  <c r="I185" i="1" l="1"/>
  <c r="T5" i="1" s="1"/>
  <c r="H186" i="1"/>
  <c r="R6" i="1" s="1"/>
  <c r="T4" i="1"/>
  <c r="R4" i="1"/>
  <c r="I191" i="1" l="1"/>
  <c r="H191" i="1"/>
</calcChain>
</file>

<file path=xl/sharedStrings.xml><?xml version="1.0" encoding="utf-8"?>
<sst xmlns="http://schemas.openxmlformats.org/spreadsheetml/2006/main" count="1041" uniqueCount="344">
  <si>
    <t>13:00-13:15</t>
  </si>
  <si>
    <t>P</t>
  </si>
  <si>
    <t>B</t>
  </si>
  <si>
    <t>T</t>
  </si>
  <si>
    <t>A</t>
  </si>
  <si>
    <t>S</t>
  </si>
  <si>
    <t>13:15-13:30</t>
  </si>
  <si>
    <t>13:30-13:45</t>
  </si>
  <si>
    <t>R</t>
  </si>
  <si>
    <t>N</t>
  </si>
  <si>
    <t>13:45-14:00</t>
  </si>
  <si>
    <t>14:00-14:15</t>
  </si>
  <si>
    <t>14:15-14:30</t>
  </si>
  <si>
    <t>14:45-15:00</t>
  </si>
  <si>
    <t>C</t>
  </si>
  <si>
    <t>15:00-15:15</t>
  </si>
  <si>
    <t>15:15-15:30</t>
  </si>
  <si>
    <t>15:30-15:45</t>
  </si>
  <si>
    <t>15:45-16:00</t>
  </si>
  <si>
    <t>16:00-16:15</t>
  </si>
  <si>
    <t>16:30-16:45</t>
  </si>
  <si>
    <t>16:45-17:00</t>
  </si>
  <si>
    <t>17:00-17:15</t>
  </si>
  <si>
    <t>17:15-17:30</t>
  </si>
  <si>
    <t>17:30-17:45</t>
  </si>
  <si>
    <t>17:45-18:00</t>
  </si>
  <si>
    <t>Lp.</t>
  </si>
  <si>
    <t xml:space="preserve">Lokalizacja: </t>
  </si>
  <si>
    <t>Przedział czasowy:</t>
  </si>
  <si>
    <t>Liczba osób:</t>
  </si>
  <si>
    <t>Skąd:</t>
  </si>
  <si>
    <t>Środek transportu:</t>
  </si>
  <si>
    <t xml:space="preserve">Częstotliwość: </t>
  </si>
  <si>
    <t>Godziny:</t>
  </si>
  <si>
    <t xml:space="preserve">Inne sklepy: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</si>
  <si>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</si>
  <si>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</si>
  <si>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</si>
  <si>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</si>
  <si>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</si>
  <si>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</si>
  <si>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</si>
  <si>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</si>
  <si>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</si>
  <si>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</si>
  <si>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</si>
  <si>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</si>
  <si>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</si>
  <si>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</si>
  <si>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</si>
  <si>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</si>
  <si>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</si>
  <si>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</si>
  <si>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</si>
  <si>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</si>
  <si>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</si>
  <si>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</si>
  <si>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</si>
  <si>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</si>
  <si>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</si>
  <si>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</si>
  <si>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</si>
  <si>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</si>
  <si>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</si>
  <si>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</si>
  <si>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</si>
  <si>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</si>
  <si>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</si>
  <si>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</si>
  <si>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</si>
  <si>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</si>
  <si>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</si>
  <si>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</si>
  <si>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</si>
  <si>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</si>
  <si>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</si>
  <si>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</si>
  <si>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</si>
  <si>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</si>
  <si>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</si>
  <si>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</si>
  <si>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</si>
  <si>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</si>
  <si>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</si>
  <si>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</si>
  <si>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</si>
  <si>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</si>
  <si>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</si>
  <si>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</si>
  <si>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</si>
  <si>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</si>
  <si>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</si>
  <si>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</si>
  <si>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</si>
  <si>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</si>
  <si>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</si>
  <si>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</si>
  <si>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</si>
  <si>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</si>
  <si>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</si>
  <si>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</si>
  <si>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</si>
  <si>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</si>
  <si>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</si>
  <si>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</si>
  <si>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</si>
  <si>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</si>
  <si>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</si>
  <si>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</si>
  <si>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</si>
  <si>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</si>
  <si>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</si>
  <si>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</si>
  <si>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</si>
  <si>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</si>
  <si>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</si>
  <si>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</si>
  <si>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</si>
  <si>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</si>
  <si>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</si>
  <si>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</si>
  <si>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</si>
  <si>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</si>
  <si>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</si>
  <si>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</si>
  <si>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</si>
  <si>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</si>
  <si>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</si>
  <si>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</si>
  <si>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</si>
  <si>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</si>
  <si>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</si>
  <si>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</si>
  <si>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</si>
  <si>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</si>
  <si>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</si>
  <si>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</si>
  <si>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</si>
  <si>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</si>
  <si>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</si>
  <si>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</si>
  <si>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</si>
  <si>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</si>
  <si>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</si>
  <si>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</si>
  <si>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</si>
  <si>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</si>
  <si>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</si>
  <si>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</si>
  <si>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</si>
  <si>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</si>
  <si>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Lokalizacja</t>
  </si>
  <si>
    <t>Przedział</t>
  </si>
  <si>
    <t>Suma wejść</t>
  </si>
  <si>
    <t>Suma wyjść</t>
  </si>
  <si>
    <t>6:00-7:00</t>
  </si>
  <si>
    <t>7:00-8:00</t>
  </si>
  <si>
    <t>9:00-10:00</t>
  </si>
  <si>
    <t>10:00-11:00</t>
  </si>
  <si>
    <t>11:00-12:00</t>
  </si>
  <si>
    <t>12:00-13:00</t>
  </si>
  <si>
    <t>13:00-14:00</t>
  </si>
  <si>
    <t>Godzina</t>
  </si>
  <si>
    <t>8:00-9:00</t>
  </si>
  <si>
    <t>Zajęte miejsca</t>
  </si>
  <si>
    <t xml:space="preserve"> Liczba dostępnych miejsc parkingowych: </t>
  </si>
  <si>
    <t>LMP</t>
  </si>
  <si>
    <t>LMPU</t>
  </si>
  <si>
    <t>LU_INNE</t>
  </si>
  <si>
    <t>LU_SUMA</t>
  </si>
  <si>
    <t>PIZ</t>
  </si>
  <si>
    <t>LL</t>
  </si>
  <si>
    <t>liczba miejsc pracy</t>
  </si>
  <si>
    <t>liczba ludności</t>
  </si>
  <si>
    <t>liczba miejsc pracy w usługach</t>
  </si>
  <si>
    <t>miczba miejsc pracy poza usługami</t>
  </si>
  <si>
    <t>liczba uczniów w podstawówkach/gimnazjach</t>
  </si>
  <si>
    <t>liczba uczniów szkół średnich i wyższych</t>
  </si>
  <si>
    <t>całkowita liczba uczniów</t>
  </si>
  <si>
    <t>liczba uczniów w innych szkołach (niż poniżej)</t>
  </si>
  <si>
    <t>liczba miejsc w przedszkolach i żłobkach</t>
  </si>
  <si>
    <t>LMP_POZAU</t>
  </si>
  <si>
    <t>LU_PODST_GIM</t>
  </si>
  <si>
    <t>LU_POGIM_STUD</t>
  </si>
  <si>
    <t>SKL_POW</t>
  </si>
  <si>
    <t>SKL_SZT</t>
  </si>
  <si>
    <t>WOH_POW</t>
  </si>
  <si>
    <t>WOH_SZT</t>
  </si>
  <si>
    <t>powierzchnia sklepów (2016)</t>
  </si>
  <si>
    <t>liczba sklepów (2016)</t>
  </si>
  <si>
    <t>powierzchnia handlowych obiektów wielkopowierzchniowych (2016)</t>
  </si>
  <si>
    <t>liczba handlowych obiektów wielkopowierzchniowych (2016)</t>
  </si>
  <si>
    <t>Liczba osób</t>
  </si>
  <si>
    <t>Rower</t>
  </si>
  <si>
    <t>Motocykl</t>
  </si>
  <si>
    <t>Komunikacja miejska</t>
  </si>
  <si>
    <t>Sklepy w pobliżu</t>
  </si>
  <si>
    <t>Prystanek</t>
  </si>
  <si>
    <t>Linie</t>
  </si>
  <si>
    <t>Odległość [m]</t>
  </si>
  <si>
    <t>Piesi</t>
  </si>
  <si>
    <t>Samochody</t>
  </si>
  <si>
    <t>1 os/poj</t>
  </si>
  <si>
    <t>2 os/poj</t>
  </si>
  <si>
    <t>3 os/poj</t>
  </si>
  <si>
    <t>os/godz</t>
  </si>
  <si>
    <t>Wjeżdżające</t>
  </si>
  <si>
    <t>Wyjeżdżające</t>
  </si>
  <si>
    <t>Różnica</t>
  </si>
  <si>
    <t>Wchodzący</t>
  </si>
  <si>
    <t>Wychodzący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</si>
  <si>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</si>
  <si>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</si>
  <si>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</si>
  <si>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</si>
  <si>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</si>
  <si>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</si>
  <si>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</si>
  <si>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</si>
  <si>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SUMA</t>
  </si>
  <si>
    <t>suma</t>
  </si>
  <si>
    <t>środek transportu</t>
  </si>
  <si>
    <t>liczba</t>
  </si>
  <si>
    <t>Procent zajętych miejsc parkingowych</t>
  </si>
  <si>
    <t>godzina</t>
  </si>
  <si>
    <t>Samochód</t>
  </si>
  <si>
    <t>Pieszo</t>
  </si>
  <si>
    <t>Tramwaj</t>
  </si>
  <si>
    <t>1 raz</t>
  </si>
  <si>
    <t>2 razy</t>
  </si>
  <si>
    <t>3 razy</t>
  </si>
  <si>
    <t>4 razy</t>
  </si>
  <si>
    <t>5 razy</t>
  </si>
  <si>
    <t>6 razy</t>
  </si>
  <si>
    <t>6:00-12:00</t>
  </si>
  <si>
    <t>12:00-16:00</t>
  </si>
  <si>
    <t>16:00-22:00</t>
  </si>
  <si>
    <t>Preferowane godziny</t>
  </si>
  <si>
    <t>Tak</t>
  </si>
  <si>
    <t>Nie</t>
  </si>
  <si>
    <t>suma:</t>
  </si>
  <si>
    <t>Czynnik</t>
  </si>
  <si>
    <t>Objaśnienie</t>
  </si>
  <si>
    <t>Liczba</t>
  </si>
  <si>
    <t>samochody/godz</t>
  </si>
  <si>
    <t>% najw liczby</t>
  </si>
  <si>
    <t>Max liczba klientów</t>
  </si>
  <si>
    <t>Oliwska</t>
  </si>
  <si>
    <t>Nazaspę 14</t>
  </si>
  <si>
    <t xml:space="preserve">Łozy </t>
  </si>
  <si>
    <t>Oliwska 25</t>
  </si>
  <si>
    <t>Chodkiewicza</t>
  </si>
  <si>
    <t>Zubrzyckiego 11</t>
  </si>
  <si>
    <t>Dunikowskiego 36</t>
  </si>
  <si>
    <t>Kombetantów</t>
  </si>
  <si>
    <t>Starowiejska 12</t>
  </si>
  <si>
    <t>Świętojańska (Gdynia)</t>
  </si>
  <si>
    <t>Nazaspę 28</t>
  </si>
  <si>
    <t xml:space="preserve">Starowiejska </t>
  </si>
  <si>
    <t>Hallera 31</t>
  </si>
  <si>
    <t>Modra 15</t>
  </si>
  <si>
    <t>Bliskiej</t>
  </si>
  <si>
    <t>Dworskiej</t>
  </si>
  <si>
    <t>Wolności 3</t>
  </si>
  <si>
    <t>Pileckiego</t>
  </si>
  <si>
    <t>3 Maja (Sopot)</t>
  </si>
  <si>
    <t>Władysława IV 5</t>
  </si>
  <si>
    <t>Traugutta</t>
  </si>
  <si>
    <t>Wyzwolenia 31</t>
  </si>
  <si>
    <t>Dunikowskiego 11</t>
  </si>
  <si>
    <t xml:space="preserve">Dunikowskiego </t>
  </si>
  <si>
    <t>Podwale Staromiejskie</t>
  </si>
  <si>
    <t xml:space="preserve">Jana Pawła II </t>
  </si>
  <si>
    <t>Sternicza 16</t>
  </si>
  <si>
    <t>Władysława Łokietka 51, Sopot</t>
  </si>
  <si>
    <t>Kazimierza Pułaskiego 12</t>
  </si>
  <si>
    <t xml:space="preserve">Ignacego Krasickiego </t>
  </si>
  <si>
    <t>Rybołowców</t>
  </si>
  <si>
    <t>Wyzwolenia</t>
  </si>
  <si>
    <t>Starowiejska</t>
  </si>
  <si>
    <t>Dworska 11</t>
  </si>
  <si>
    <t>Dworska</t>
  </si>
  <si>
    <t>Aleksandra Zelwerowicza 33</t>
  </si>
  <si>
    <t>Arkońska 37</t>
  </si>
  <si>
    <t>Bogumiła Kobieli</t>
  </si>
  <si>
    <t>Staromiejska</t>
  </si>
  <si>
    <t>Portowców</t>
  </si>
  <si>
    <t>Portowców 17</t>
  </si>
  <si>
    <t>Karola Chodkiewicza 15</t>
  </si>
  <si>
    <t>Władysława Broniewskiego 6</t>
  </si>
  <si>
    <t>Uczniowska</t>
  </si>
  <si>
    <t>Konrada Korzeniowskiego 17</t>
  </si>
  <si>
    <t>Marynarki Polskiej</t>
  </si>
  <si>
    <t>Władysława Broniewskiego</t>
  </si>
  <si>
    <t>Aleja Generała Józefa Hallera</t>
  </si>
  <si>
    <t>Gałczyńskiego</t>
  </si>
  <si>
    <t>Mazurska</t>
  </si>
  <si>
    <t>Cicha</t>
  </si>
  <si>
    <t>Wolności</t>
  </si>
  <si>
    <t>Juliusza Osterwy</t>
  </si>
  <si>
    <t>Kilińskiego</t>
  </si>
  <si>
    <t>Emilii Plater</t>
  </si>
  <si>
    <t>PCK</t>
  </si>
  <si>
    <t>Puławskiego</t>
  </si>
  <si>
    <t>Beniowskiego</t>
  </si>
  <si>
    <t>Hallera</t>
  </si>
  <si>
    <t>Gdańska</t>
  </si>
  <si>
    <t>Chrobrego</t>
  </si>
  <si>
    <t>Jelitkowski Dwór</t>
  </si>
  <si>
    <t>Boguckiego</t>
  </si>
  <si>
    <t>Wczasy</t>
  </si>
  <si>
    <t>Ignacego Krasickiego</t>
  </si>
  <si>
    <t>Józefa Kotarbińskiego</t>
  </si>
  <si>
    <t>Dunikowskiego</t>
  </si>
  <si>
    <t>Nadmorski Dwór</t>
  </si>
  <si>
    <t>Sucha</t>
  </si>
  <si>
    <t>Grunwaldzka</t>
  </si>
  <si>
    <t>Gdańska 13B</t>
  </si>
  <si>
    <t>Dworska 2</t>
  </si>
  <si>
    <t>Sucha 33</t>
  </si>
  <si>
    <t xml:space="preserve">Dworska </t>
  </si>
  <si>
    <t>Walecznych</t>
  </si>
  <si>
    <t>Korzeniowskiego</t>
  </si>
  <si>
    <t>Gdańska 11</t>
  </si>
  <si>
    <t>Portowców 20</t>
  </si>
  <si>
    <t>Korzeniowskiego 35</t>
  </si>
  <si>
    <t>E. Plater</t>
  </si>
  <si>
    <t>Sternicza 6</t>
  </si>
  <si>
    <t>Dworska 8</t>
  </si>
  <si>
    <t>Portowców 2</t>
  </si>
  <si>
    <t>Korzeniowskiego 15</t>
  </si>
  <si>
    <t>Gdańska 9</t>
  </si>
  <si>
    <t>Dworska 4</t>
  </si>
  <si>
    <t>Gwiazdowskiego 2</t>
  </si>
  <si>
    <t>Obróńców Wybrzeża 17</t>
  </si>
  <si>
    <t>Sternicza 10</t>
  </si>
  <si>
    <t>Mazurska 7</t>
  </si>
  <si>
    <t>z poza Gdańska</t>
  </si>
  <si>
    <t>Piastowska</t>
  </si>
  <si>
    <t>Łozy</t>
  </si>
  <si>
    <t>Arctowskiego</t>
  </si>
  <si>
    <t xml:space="preserve">Staromiejska </t>
  </si>
  <si>
    <t>Pomorska 90</t>
  </si>
  <si>
    <t>Jana Pawła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</si>
</sst>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3F3F3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9" fontId="11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2" borderId="1" xfId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center" vertical="center"/>
    </xf>
    <xf numFmtId="0" fontId="1" fillId="2" borderId="1" xfId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2" borderId="1" xfId="1" applyNumberFormat="1" applyFont="1" applyAlignment="1">
      <alignment horizontal="center" vertical="center"/>
    </xf>
    <xf numFmtId="0" fontId="8" fillId="2" borderId="17" xfId="1" applyFont="1" applyBorder="1" applyAlignment="1">
      <alignment horizontal="center" vertical="center"/>
    </xf>
    <xf numFmtId="14" fontId="8" fillId="2" borderId="17" xfId="1" applyNumberFormat="1" applyFont="1" applyBorder="1" applyAlignment="1">
      <alignment horizontal="center" vertical="center"/>
    </xf>
    <xf numFmtId="0" fontId="8" fillId="2" borderId="1" xfId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/>
    <xf numFmtId="0" fontId="1" fillId="2" borderId="1" xfId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9" fontId="10" fillId="0" borderId="0" xfId="2" applyFont="1" applyAlignment="1">
      <alignment horizontal="center" vertical="center"/>
    </xf>
    <xf numFmtId="0" fontId="1" fillId="2" borderId="18" xfId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14" xfId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1" fillId="2" borderId="1" xfId="1"/>
    <xf numFmtId="0" fontId="13" fillId="4" borderId="1" xfId="3" applyFont="1" applyFill="1" applyBorder="1" applyAlignment="1">
      <alignment horizontal="center" vertical="center"/>
    </xf>
    <xf numFmtId="20" fontId="13" fillId="4" borderId="1" xfId="3" applyNumberFormat="1" applyFont="1" applyFill="1" applyBorder="1" applyAlignment="1">
      <alignment horizontal="center" vertical="center"/>
    </xf>
    <xf numFmtId="0" fontId="1" fillId="2" borderId="1" xfId="1" applyFont="1" applyAlignment="1">
      <alignment horizontal="center" vertical="center"/>
    </xf>
    <xf numFmtId="0" fontId="1" fillId="2" borderId="1" xfId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/>
    </xf>
    <xf numFmtId="0" fontId="1" fillId="2" borderId="1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2" borderId="1" xfId="1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1" fillId="2" borderId="15" xfId="1" applyBorder="1" applyAlignment="1">
      <alignment horizontal="center" vertical="center" wrapText="1"/>
    </xf>
    <xf numFmtId="0" fontId="1" fillId="2" borderId="16" xfId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1" xfId="1" applyFont="1" applyAlignment="1">
      <alignment horizontal="center" vertical="center"/>
    </xf>
    <xf numFmtId="0" fontId="8" fillId="2" borderId="15" xfId="1" applyFont="1" applyBorder="1" applyAlignment="1">
      <alignment horizontal="center" vertical="center"/>
    </xf>
    <xf numFmtId="0" fontId="8" fillId="2" borderId="16" xfId="1" applyFont="1" applyBorder="1" applyAlignment="1">
      <alignment horizontal="center" vertical="center"/>
    </xf>
    <xf numFmtId="0" fontId="1" fillId="2" borderId="1" xfId="1" applyAlignment="1">
      <alignment horizontal="center" vertical="center"/>
    </xf>
    <xf numFmtId="0" fontId="8" fillId="2" borderId="19" xfId="1" applyFont="1" applyBorder="1" applyAlignment="1">
      <alignment horizontal="center" vertical="center"/>
    </xf>
    <xf numFmtId="0" fontId="1" fillId="2" borderId="1" xfId="1" applyAlignment="1">
      <alignment horizontal="center"/>
    </xf>
  </cellXfs>
  <cellStyles count="4">
    <cellStyle name="Dane wyjściowe" xfId="1" builtinId="21"/>
    <cellStyle name="Dobry" xfId="3" builtinId="26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CB8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Środek transportu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76-45D0-9194-6E8E6B2E68C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76-45D0-9194-6E8E6B2E68C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76-45D0-9194-6E8E6B2E68CD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76-45D0-9194-6E8E6B2E68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ankiety!$M$4:$M$7</c:f>
              <c:strCache>
                <c:ptCount val="4"/>
                <c:pt idx="0">
                  <c:v>Samochód</c:v>
                </c:pt>
                <c:pt idx="1">
                  <c:v>Pieszo</c:v>
                </c:pt>
                <c:pt idx="2">
                  <c:v>Tramwaj</c:v>
                </c:pt>
                <c:pt idx="3">
                  <c:v>Rower</c:v>
                </c:pt>
              </c:strCache>
            </c:strRef>
          </c:cat>
          <c:val>
            <c:numRef>
              <c:f>ankiety!$N$4:$N$7</c:f>
              <c:numCache>
                <c:formatCode>General</c:formatCode>
                <c:ptCount val="4"/>
                <c:pt idx="0">
                  <c:v>74</c:v>
                </c:pt>
                <c:pt idx="1">
                  <c:v>27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3-424C-B9FA-9B271A7969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Napełnienie samochodów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C6-4275-964D-69A3B9A062C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C6-4275-964D-69A3B9A062C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C6-4275-964D-69A3B9A062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'dane z filmu'!$C$3:$E$3</c:f>
              <c:strCache>
                <c:ptCount val="3"/>
                <c:pt idx="0">
                  <c:v>1 os/poj</c:v>
                </c:pt>
                <c:pt idx="1">
                  <c:v>2 os/poj</c:v>
                </c:pt>
                <c:pt idx="2">
                  <c:v>3 os/poj</c:v>
                </c:pt>
              </c:strCache>
            </c:strRef>
          </c:cat>
          <c:val>
            <c:numRef>
              <c:f>'dane z filmu'!$C$20:$E$20</c:f>
              <c:numCache>
                <c:formatCode>General</c:formatCode>
                <c:ptCount val="3"/>
                <c:pt idx="0">
                  <c:v>471</c:v>
                </c:pt>
                <c:pt idx="1">
                  <c:v>164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5-4594-A96E-FFFF26C1A1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Liczba klientów zmotoryzowanych</a:t>
            </a:r>
            <a:r>
              <a:rPr lang="pl-PL"/>
              <a:t> (wchodzący)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'dane z filmu'!$F$3</c:f>
              <c:strCache>
                <c:ptCount val="1"/>
                <c:pt idx="0">
                  <c:v>os/godz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'dane z filmu'!$B$4:$B$19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filmu'!$F$4:$F$19</c:f>
              <c:numCache>
                <c:formatCode>General</c:formatCode>
                <c:ptCount val="16"/>
                <c:pt idx="0">
                  <c:v>35</c:v>
                </c:pt>
                <c:pt idx="1">
                  <c:v>60</c:v>
                </c:pt>
                <c:pt idx="2">
                  <c:v>44</c:v>
                </c:pt>
                <c:pt idx="3">
                  <c:v>58</c:v>
                </c:pt>
                <c:pt idx="4">
                  <c:v>63</c:v>
                </c:pt>
                <c:pt idx="5">
                  <c:v>65</c:v>
                </c:pt>
                <c:pt idx="6">
                  <c:v>51</c:v>
                </c:pt>
                <c:pt idx="7">
                  <c:v>54</c:v>
                </c:pt>
                <c:pt idx="8">
                  <c:v>59</c:v>
                </c:pt>
                <c:pt idx="9">
                  <c:v>43</c:v>
                </c:pt>
                <c:pt idx="10">
                  <c:v>62</c:v>
                </c:pt>
                <c:pt idx="11">
                  <c:v>63</c:v>
                </c:pt>
                <c:pt idx="12">
                  <c:v>70</c:v>
                </c:pt>
                <c:pt idx="13">
                  <c:v>64</c:v>
                </c:pt>
                <c:pt idx="14">
                  <c:v>38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A-41C0-8316-6C8DFB83B7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1043256"/>
        <c:axId val="631047520"/>
      </c:barChart>
      <c:catAx>
        <c:axId val="63104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31047520"/>
        <c:crosses val="autoZero"/>
        <c:auto val="1"/>
        <c:lblAlgn val="ctr"/>
        <c:lblOffset val="100"/>
        <c:noMultiLvlLbl val="0"/>
      </c:catAx>
      <c:valAx>
        <c:axId val="63104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3104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'dane z filmu'!$S$3</c:f>
              <c:strCache>
                <c:ptCount val="1"/>
                <c:pt idx="0">
                  <c:v>% najw liczby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'dane z filmu'!$Q$4:$Q$19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filmu'!$S$4:$S$19</c:f>
              <c:numCache>
                <c:formatCode>0.00%</c:formatCode>
                <c:ptCount val="16"/>
                <c:pt idx="0">
                  <c:v>0.3380281690140845</c:v>
                </c:pt>
                <c:pt idx="1">
                  <c:v>0.64084507042253525</c:v>
                </c:pt>
                <c:pt idx="2">
                  <c:v>0.647887323943662</c:v>
                </c:pt>
                <c:pt idx="3">
                  <c:v>0.8380281690140845</c:v>
                </c:pt>
                <c:pt idx="4">
                  <c:v>0.90845070422535212</c:v>
                </c:pt>
                <c:pt idx="5">
                  <c:v>1</c:v>
                </c:pt>
                <c:pt idx="6">
                  <c:v>0.79577464788732399</c:v>
                </c:pt>
                <c:pt idx="7">
                  <c:v>0.75352112676056338</c:v>
                </c:pt>
                <c:pt idx="8">
                  <c:v>0.83098591549295775</c:v>
                </c:pt>
                <c:pt idx="9">
                  <c:v>0.6619718309859155</c:v>
                </c:pt>
                <c:pt idx="10">
                  <c:v>0.80281690140845074</c:v>
                </c:pt>
                <c:pt idx="11">
                  <c:v>0.9859154929577465</c:v>
                </c:pt>
                <c:pt idx="12">
                  <c:v>0.85915492957746475</c:v>
                </c:pt>
                <c:pt idx="13">
                  <c:v>0.676056338028169</c:v>
                </c:pt>
                <c:pt idx="14">
                  <c:v>0.4859154929577465</c:v>
                </c:pt>
                <c:pt idx="15">
                  <c:v>0.14788732394366197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C-4E54-9C92-AF4CD593B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4274288"/>
        <c:axId val="644274616"/>
      </c:lineChart>
      <c:catAx>
        <c:axId val="64427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44274616"/>
        <c:crosses val="autoZero"/>
        <c:auto val="1"/>
        <c:lblAlgn val="ctr"/>
        <c:lblOffset val="100"/>
        <c:noMultiLvlLbl val="0"/>
      </c:catAx>
      <c:valAx>
        <c:axId val="6442746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4427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Rotacja samochodów na parkingu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'napelnienie parkingu'!$E$3</c:f>
              <c:strCache>
                <c:ptCount val="1"/>
                <c:pt idx="0">
                  <c:v>Wjeżdżające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'napelnienie parkingu'!$B$4:$B$19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'napelnienie parkingu'!$E$4:$E$19</c:f>
              <c:numCache>
                <c:formatCode>General</c:formatCode>
                <c:ptCount val="16"/>
                <c:pt idx="0">
                  <c:v>29</c:v>
                </c:pt>
                <c:pt idx="1">
                  <c:v>53</c:v>
                </c:pt>
                <c:pt idx="2">
                  <c:v>36</c:v>
                </c:pt>
                <c:pt idx="3">
                  <c:v>46</c:v>
                </c:pt>
                <c:pt idx="4">
                  <c:v>52</c:v>
                </c:pt>
                <c:pt idx="5">
                  <c:v>47</c:v>
                </c:pt>
                <c:pt idx="6">
                  <c:v>39</c:v>
                </c:pt>
                <c:pt idx="7">
                  <c:v>42</c:v>
                </c:pt>
                <c:pt idx="8">
                  <c:v>48</c:v>
                </c:pt>
                <c:pt idx="9">
                  <c:v>37</c:v>
                </c:pt>
                <c:pt idx="10">
                  <c:v>42</c:v>
                </c:pt>
                <c:pt idx="11">
                  <c:v>46</c:v>
                </c:pt>
                <c:pt idx="12">
                  <c:v>48</c:v>
                </c:pt>
                <c:pt idx="13">
                  <c:v>46</c:v>
                </c:pt>
                <c:pt idx="14">
                  <c:v>29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B-4596-8C22-273AAD38529B}"/>
            </c:ext>
          </c:extLst>
        </c:ser>
        <c:ser>
          <c:idx val="1"/>
          <c:order val="1"/>
          <c:tx>
            <c:strRef>
              <c:f>'napelnienie parkingu'!$F$3</c:f>
              <c:strCache>
                <c:ptCount val="1"/>
                <c:pt idx="0">
                  <c:v>Wyjeżdżające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'napelnienie parkingu'!$B$4:$B$19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'napelnienie parkingu'!$F$4:$F$19</c:f>
              <c:numCache>
                <c:formatCode>General</c:formatCode>
                <c:ptCount val="16"/>
                <c:pt idx="0">
                  <c:v>28</c:v>
                </c:pt>
                <c:pt idx="1">
                  <c:v>54</c:v>
                </c:pt>
                <c:pt idx="2">
                  <c:v>30</c:v>
                </c:pt>
                <c:pt idx="3">
                  <c:v>52</c:v>
                </c:pt>
                <c:pt idx="4">
                  <c:v>56</c:v>
                </c:pt>
                <c:pt idx="5">
                  <c:v>43</c:v>
                </c:pt>
                <c:pt idx="6">
                  <c:v>36</c:v>
                </c:pt>
                <c:pt idx="7">
                  <c:v>44</c:v>
                </c:pt>
                <c:pt idx="8">
                  <c:v>49</c:v>
                </c:pt>
                <c:pt idx="9">
                  <c:v>41</c:v>
                </c:pt>
                <c:pt idx="10">
                  <c:v>45</c:v>
                </c:pt>
                <c:pt idx="11">
                  <c:v>42</c:v>
                </c:pt>
                <c:pt idx="12">
                  <c:v>49</c:v>
                </c:pt>
                <c:pt idx="13">
                  <c:v>41</c:v>
                </c:pt>
                <c:pt idx="14">
                  <c:v>32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B-4596-8C22-273AAD385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5476960"/>
        <c:axId val="815474664"/>
      </c:barChart>
      <c:catAx>
        <c:axId val="8154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15474664"/>
        <c:crosses val="autoZero"/>
        <c:auto val="1"/>
        <c:lblAlgn val="ctr"/>
        <c:lblOffset val="100"/>
        <c:noMultiLvlLbl val="0"/>
      </c:catAx>
      <c:valAx>
        <c:axId val="81547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1547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'napelnienie parkingu'!$D$3</c:f>
              <c:strCache>
                <c:ptCount val="1"/>
                <c:pt idx="0">
                  <c:v>Procent zajętych miejsc parkingowych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'napelnienie parkingu'!$A$4:$A$19</c:f>
              <c:numCache>
                <c:formatCode>h:mm</c:formatCode>
                <c:ptCount val="16"/>
                <c:pt idx="0">
                  <c:v>0.25</c:v>
                </c:pt>
                <c:pt idx="1">
                  <c:v>0.29166666666666702</c:v>
                </c:pt>
                <c:pt idx="2">
                  <c:v>0.33333333333333298</c:v>
                </c:pt>
                <c:pt idx="3">
                  <c:v>0.375</c:v>
                </c:pt>
                <c:pt idx="4">
                  <c:v>0.41666666666666702</c:v>
                </c:pt>
                <c:pt idx="5">
                  <c:v>0.45833333333333298</c:v>
                </c:pt>
                <c:pt idx="6">
                  <c:v>0.5</c:v>
                </c:pt>
                <c:pt idx="7">
                  <c:v>0.54166666666666696</c:v>
                </c:pt>
                <c:pt idx="8">
                  <c:v>0.58333333333333304</c:v>
                </c:pt>
                <c:pt idx="9">
                  <c:v>0.625</c:v>
                </c:pt>
                <c:pt idx="10">
                  <c:v>0.66666666666666696</c:v>
                </c:pt>
                <c:pt idx="11">
                  <c:v>0.70833333333333304</c:v>
                </c:pt>
                <c:pt idx="12">
                  <c:v>0.75</c:v>
                </c:pt>
                <c:pt idx="13">
                  <c:v>0.79166666666666696</c:v>
                </c:pt>
                <c:pt idx="14">
                  <c:v>0.83333333333333304</c:v>
                </c:pt>
                <c:pt idx="15">
                  <c:v>0.875</c:v>
                </c:pt>
              </c:numCache>
            </c:numRef>
          </c:cat>
          <c:val>
            <c:numRef>
              <c:f>'napelnienie parkingu'!$D$4:$D$19</c:f>
              <c:numCache>
                <c:formatCode>0%</c:formatCode>
                <c:ptCount val="16"/>
                <c:pt idx="0">
                  <c:v>7.4999999999999997E-2</c:v>
                </c:pt>
                <c:pt idx="1">
                  <c:v>6.25E-2</c:v>
                </c:pt>
                <c:pt idx="2">
                  <c:v>0.21249999999999999</c:v>
                </c:pt>
                <c:pt idx="3">
                  <c:v>0.1875</c:v>
                </c:pt>
                <c:pt idx="4">
                  <c:v>0.2</c:v>
                </c:pt>
                <c:pt idx="5">
                  <c:v>0.35</c:v>
                </c:pt>
                <c:pt idx="6">
                  <c:v>0.28749999999999998</c:v>
                </c:pt>
                <c:pt idx="7">
                  <c:v>0.3</c:v>
                </c:pt>
                <c:pt idx="8">
                  <c:v>0.26250000000000001</c:v>
                </c:pt>
                <c:pt idx="9">
                  <c:v>0.17499999999999999</c:v>
                </c:pt>
                <c:pt idx="10">
                  <c:v>0.21249999999999999</c:v>
                </c:pt>
                <c:pt idx="11">
                  <c:v>0.25</c:v>
                </c:pt>
                <c:pt idx="12">
                  <c:v>0.42499999999999999</c:v>
                </c:pt>
                <c:pt idx="13">
                  <c:v>0.3</c:v>
                </c:pt>
                <c:pt idx="14">
                  <c:v>0.23749999999999999</c:v>
                </c:pt>
                <c:pt idx="15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2-4945-A527-5DEE89AB0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5494344"/>
        <c:axId val="815485488"/>
      </c:barChart>
      <c:catAx>
        <c:axId val="81549434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15485488"/>
        <c:crosses val="autoZero"/>
        <c:auto val="1"/>
        <c:lblAlgn val="ctr"/>
        <c:lblOffset val="100"/>
        <c:noMultiLvlLbl val="0"/>
      </c:catAx>
      <c:valAx>
        <c:axId val="81548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15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wizyt w sklepie w ciągu tygodnia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B2-4834-8E49-29FB829CD57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B2-4834-8E49-29FB829CD57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B2-4834-8E49-29FB829CD571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7B2-4834-8E49-29FB829CD571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7B2-4834-8E49-29FB829CD571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7B2-4834-8E49-29FB829CD5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ankiety!$O$4:$O$9</c:f>
              <c:strCache>
                <c:ptCount val="6"/>
                <c:pt idx="0">
                  <c:v>1 raz</c:v>
                </c:pt>
                <c:pt idx="1">
                  <c:v>2 razy</c:v>
                </c:pt>
                <c:pt idx="2">
                  <c:v>3 razy</c:v>
                </c:pt>
                <c:pt idx="3">
                  <c:v>4 razy</c:v>
                </c:pt>
                <c:pt idx="4">
                  <c:v>5 razy</c:v>
                </c:pt>
                <c:pt idx="5">
                  <c:v>6 razy</c:v>
                </c:pt>
              </c:strCache>
            </c:strRef>
          </c:cat>
          <c:val>
            <c:numRef>
              <c:f>ankiety!$P$4:$P$9</c:f>
              <c:numCache>
                <c:formatCode>General</c:formatCode>
                <c:ptCount val="6"/>
                <c:pt idx="0">
                  <c:v>44</c:v>
                </c:pt>
                <c:pt idx="1">
                  <c:v>26</c:v>
                </c:pt>
                <c:pt idx="2">
                  <c:v>25</c:v>
                </c:pt>
                <c:pt idx="3">
                  <c:v>9</c:v>
                </c:pt>
                <c:pt idx="4">
                  <c:v>9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9-4172-B6B9-B1518CB04A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ankiety!$Q$3</c:f>
              <c:strCache>
                <c:ptCount val="1"/>
                <c:pt idx="0">
                  <c:v>Preferowane godziny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D1-40EA-8FB9-E34EB1A1322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D1-40EA-8FB9-E34EB1A1322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D1-40EA-8FB9-E34EB1A132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ankiety!$Q$4:$Q$6</c:f>
              <c:strCache>
                <c:ptCount val="3"/>
                <c:pt idx="0">
                  <c:v>6:00-12:00</c:v>
                </c:pt>
                <c:pt idx="1">
                  <c:v>12:00-16:00</c:v>
                </c:pt>
                <c:pt idx="2">
                  <c:v>16:00-22:00</c:v>
                </c:pt>
              </c:strCache>
            </c:strRef>
          </c:cat>
          <c:val>
            <c:numRef>
              <c:f>ankiety!$R$4:$R$6</c:f>
              <c:numCache>
                <c:formatCode>General</c:formatCode>
                <c:ptCount val="3"/>
                <c:pt idx="0">
                  <c:v>20</c:v>
                </c:pt>
                <c:pt idx="1">
                  <c:v>46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A-4BC6-9F60-F2830DEC1F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Korzystanie z innych sklepów w okolicy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5F-40A5-9FAD-D1B5A6B7374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5F-40A5-9FAD-D1B5A6B737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ankiety!$S$4:$S$5</c:f>
              <c:strCache>
                <c:ptCount val="2"/>
                <c:pt idx="0">
                  <c:v>Tak</c:v>
                </c:pt>
                <c:pt idx="1">
                  <c:v>Nie</c:v>
                </c:pt>
              </c:strCache>
            </c:strRef>
          </c:cat>
          <c:val>
            <c:numRef>
              <c:f>ankiety!$T$4:$T$5</c:f>
              <c:numCache>
                <c:formatCode>General</c:formatCode>
                <c:ptCount val="2"/>
                <c:pt idx="0">
                  <c:v>83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1-4DE1-846D-67C9C02C29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Rotacja klientów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'liczenie klientow'!$C$2</c:f>
              <c:strCache>
                <c:ptCount val="1"/>
                <c:pt idx="0">
                  <c:v>Wchodzący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'liczenie klientow'!$B$3:$B$20</c:f>
              <c:strCache>
                <c:ptCount val="18"/>
                <c:pt idx="0">
                  <c:v>13:00-13:15</c:v>
                </c:pt>
                <c:pt idx="1">
                  <c:v>13:15-13:30</c:v>
                </c:pt>
                <c:pt idx="2">
                  <c:v>13:30-13:45</c:v>
                </c:pt>
                <c:pt idx="3">
                  <c:v>13:45-14:00</c:v>
                </c:pt>
                <c:pt idx="4">
                  <c:v>14:00-14:15</c:v>
                </c:pt>
                <c:pt idx="5">
                  <c:v>14:15-14:30</c:v>
                </c:pt>
                <c:pt idx="6">
                  <c:v>14:45-15:00</c:v>
                </c:pt>
                <c:pt idx="7">
                  <c:v>15:00-15:15</c:v>
                </c:pt>
                <c:pt idx="8">
                  <c:v>15:15-15:30</c:v>
                </c:pt>
                <c:pt idx="9">
                  <c:v>15:30-15:45</c:v>
                </c:pt>
                <c:pt idx="10">
                  <c:v>15:45-16:00</c:v>
                </c:pt>
                <c:pt idx="11">
                  <c:v>16:00-16:15</c:v>
                </c:pt>
                <c:pt idx="12">
                  <c:v>16:30-16:45</c:v>
                </c:pt>
                <c:pt idx="13">
                  <c:v>16:45-17:00</c:v>
                </c:pt>
                <c:pt idx="14">
                  <c:v>17:00-17:15</c:v>
                </c:pt>
                <c:pt idx="15">
                  <c:v>17:15-17:30</c:v>
                </c:pt>
                <c:pt idx="16">
                  <c:v>17:30-17:45</c:v>
                </c:pt>
                <c:pt idx="17">
                  <c:v>17:45-18:00</c:v>
                </c:pt>
              </c:strCache>
            </c:strRef>
          </c:cat>
          <c:val>
            <c:numRef>
              <c:f>'liczenie klientow'!$C$3:$C$20</c:f>
              <c:numCache>
                <c:formatCode>General</c:formatCode>
                <c:ptCount val="18"/>
                <c:pt idx="0">
                  <c:v>30</c:v>
                </c:pt>
                <c:pt idx="1">
                  <c:v>27</c:v>
                </c:pt>
                <c:pt idx="2">
                  <c:v>22</c:v>
                </c:pt>
                <c:pt idx="3">
                  <c:v>33</c:v>
                </c:pt>
                <c:pt idx="4">
                  <c:v>36</c:v>
                </c:pt>
                <c:pt idx="5">
                  <c:v>40</c:v>
                </c:pt>
                <c:pt idx="6">
                  <c:v>18</c:v>
                </c:pt>
                <c:pt idx="7">
                  <c:v>28</c:v>
                </c:pt>
                <c:pt idx="8">
                  <c:v>36</c:v>
                </c:pt>
                <c:pt idx="9">
                  <c:v>24</c:v>
                </c:pt>
                <c:pt idx="10">
                  <c:v>34</c:v>
                </c:pt>
                <c:pt idx="11">
                  <c:v>42</c:v>
                </c:pt>
                <c:pt idx="12">
                  <c:v>25</c:v>
                </c:pt>
                <c:pt idx="13">
                  <c:v>28</c:v>
                </c:pt>
                <c:pt idx="14">
                  <c:v>29</c:v>
                </c:pt>
                <c:pt idx="15">
                  <c:v>35</c:v>
                </c:pt>
                <c:pt idx="16">
                  <c:v>27</c:v>
                </c:pt>
                <c:pt idx="1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6-49E4-A51C-08B5AC33DDCD}"/>
            </c:ext>
          </c:extLst>
        </c:ser>
        <c:ser>
          <c:idx val="1"/>
          <c:order val="1"/>
          <c:tx>
            <c:strRef>
              <c:f>'liczenie klientow'!$D$2</c:f>
              <c:strCache>
                <c:ptCount val="1"/>
                <c:pt idx="0">
                  <c:v>Wychodzący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'liczenie klientow'!$B$3:$B$20</c:f>
              <c:strCache>
                <c:ptCount val="18"/>
                <c:pt idx="0">
                  <c:v>13:00-13:15</c:v>
                </c:pt>
                <c:pt idx="1">
                  <c:v>13:15-13:30</c:v>
                </c:pt>
                <c:pt idx="2">
                  <c:v>13:30-13:45</c:v>
                </c:pt>
                <c:pt idx="3">
                  <c:v>13:45-14:00</c:v>
                </c:pt>
                <c:pt idx="4">
                  <c:v>14:00-14:15</c:v>
                </c:pt>
                <c:pt idx="5">
                  <c:v>14:15-14:30</c:v>
                </c:pt>
                <c:pt idx="6">
                  <c:v>14:45-15:00</c:v>
                </c:pt>
                <c:pt idx="7">
                  <c:v>15:00-15:15</c:v>
                </c:pt>
                <c:pt idx="8">
                  <c:v>15:15-15:30</c:v>
                </c:pt>
                <c:pt idx="9">
                  <c:v>15:30-15:45</c:v>
                </c:pt>
                <c:pt idx="10">
                  <c:v>15:45-16:00</c:v>
                </c:pt>
                <c:pt idx="11">
                  <c:v>16:00-16:15</c:v>
                </c:pt>
                <c:pt idx="12">
                  <c:v>16:30-16:45</c:v>
                </c:pt>
                <c:pt idx="13">
                  <c:v>16:45-17:00</c:v>
                </c:pt>
                <c:pt idx="14">
                  <c:v>17:00-17:15</c:v>
                </c:pt>
                <c:pt idx="15">
                  <c:v>17:15-17:30</c:v>
                </c:pt>
                <c:pt idx="16">
                  <c:v>17:30-17:45</c:v>
                </c:pt>
                <c:pt idx="17">
                  <c:v>17:45-18:00</c:v>
                </c:pt>
              </c:strCache>
            </c:strRef>
          </c:cat>
          <c:val>
            <c:numRef>
              <c:f>'liczenie klientow'!$D$3:$D$20</c:f>
              <c:numCache>
                <c:formatCode>General</c:formatCode>
                <c:ptCount val="18"/>
                <c:pt idx="0">
                  <c:v>30</c:v>
                </c:pt>
                <c:pt idx="1">
                  <c:v>28</c:v>
                </c:pt>
                <c:pt idx="2">
                  <c:v>39</c:v>
                </c:pt>
                <c:pt idx="3">
                  <c:v>38</c:v>
                </c:pt>
                <c:pt idx="4">
                  <c:v>47</c:v>
                </c:pt>
                <c:pt idx="5">
                  <c:v>27</c:v>
                </c:pt>
                <c:pt idx="6">
                  <c:v>47</c:v>
                </c:pt>
                <c:pt idx="7">
                  <c:v>15</c:v>
                </c:pt>
                <c:pt idx="8">
                  <c:v>25</c:v>
                </c:pt>
                <c:pt idx="9">
                  <c:v>38</c:v>
                </c:pt>
                <c:pt idx="10">
                  <c:v>26</c:v>
                </c:pt>
                <c:pt idx="11">
                  <c:v>30</c:v>
                </c:pt>
                <c:pt idx="12">
                  <c:v>23</c:v>
                </c:pt>
                <c:pt idx="13">
                  <c:v>26</c:v>
                </c:pt>
                <c:pt idx="14">
                  <c:v>31</c:v>
                </c:pt>
                <c:pt idx="15">
                  <c:v>30</c:v>
                </c:pt>
                <c:pt idx="16">
                  <c:v>32</c:v>
                </c:pt>
                <c:pt idx="1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6-49E4-A51C-08B5AC33D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3836960"/>
        <c:axId val="733837944"/>
      </c:barChart>
      <c:catAx>
        <c:axId val="73383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33837944"/>
        <c:crosses val="autoZero"/>
        <c:auto val="1"/>
        <c:lblAlgn val="ctr"/>
        <c:lblOffset val="100"/>
        <c:noMultiLvlLbl val="0"/>
      </c:catAx>
      <c:valAx>
        <c:axId val="73383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3383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Łączna l</a:t>
            </a:r>
            <a:r>
              <a:rPr lang="en-US"/>
              <a:t>iczba klientów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'dane z filmu'!$R$3</c:f>
              <c:strCache>
                <c:ptCount val="1"/>
                <c:pt idx="0">
                  <c:v>Wchodzący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'dane z filmu'!$Q$4:$Q$19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filmu'!$R$4:$R$19</c:f>
              <c:numCache>
                <c:formatCode>General</c:formatCode>
                <c:ptCount val="16"/>
                <c:pt idx="0">
                  <c:v>48</c:v>
                </c:pt>
                <c:pt idx="1">
                  <c:v>91</c:v>
                </c:pt>
                <c:pt idx="2">
                  <c:v>92</c:v>
                </c:pt>
                <c:pt idx="3">
                  <c:v>119</c:v>
                </c:pt>
                <c:pt idx="4">
                  <c:v>129</c:v>
                </c:pt>
                <c:pt idx="5">
                  <c:v>142</c:v>
                </c:pt>
                <c:pt idx="6">
                  <c:v>113</c:v>
                </c:pt>
                <c:pt idx="7">
                  <c:v>107</c:v>
                </c:pt>
                <c:pt idx="8">
                  <c:v>118</c:v>
                </c:pt>
                <c:pt idx="9">
                  <c:v>94</c:v>
                </c:pt>
                <c:pt idx="10">
                  <c:v>114</c:v>
                </c:pt>
                <c:pt idx="11">
                  <c:v>140</c:v>
                </c:pt>
                <c:pt idx="12">
                  <c:v>122</c:v>
                </c:pt>
                <c:pt idx="13">
                  <c:v>96</c:v>
                </c:pt>
                <c:pt idx="14">
                  <c:v>69</c:v>
                </c:pt>
                <c:pt idx="1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3-49CE-BEE5-D8C388513B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5690144"/>
        <c:axId val="565695720"/>
      </c:barChart>
      <c:catAx>
        <c:axId val="56569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695720"/>
        <c:crosses val="autoZero"/>
        <c:auto val="1"/>
        <c:lblAlgn val="ctr"/>
        <c:lblOffset val="100"/>
        <c:noMultiLvlLbl val="0"/>
      </c:catAx>
      <c:valAx>
        <c:axId val="56569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69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samochodów z wyszczególnionym napełnieniem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'dane z filmu'!$C$3</c:f>
              <c:strCache>
                <c:ptCount val="1"/>
                <c:pt idx="0">
                  <c:v>1 os/poj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'dane z filmu'!$B$4:$B$19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filmu'!$C$4:$C$19</c:f>
              <c:numCache>
                <c:formatCode>General</c:formatCode>
                <c:ptCount val="16"/>
                <c:pt idx="0">
                  <c:v>25</c:v>
                </c:pt>
                <c:pt idx="1">
                  <c:v>46</c:v>
                </c:pt>
                <c:pt idx="2">
                  <c:v>29</c:v>
                </c:pt>
                <c:pt idx="3">
                  <c:v>34</c:v>
                </c:pt>
                <c:pt idx="4">
                  <c:v>41</c:v>
                </c:pt>
                <c:pt idx="5">
                  <c:v>30</c:v>
                </c:pt>
                <c:pt idx="6">
                  <c:v>28</c:v>
                </c:pt>
                <c:pt idx="7">
                  <c:v>31</c:v>
                </c:pt>
                <c:pt idx="8">
                  <c:v>38</c:v>
                </c:pt>
                <c:pt idx="9">
                  <c:v>32</c:v>
                </c:pt>
                <c:pt idx="10">
                  <c:v>26</c:v>
                </c:pt>
                <c:pt idx="11">
                  <c:v>30</c:v>
                </c:pt>
                <c:pt idx="12">
                  <c:v>27</c:v>
                </c:pt>
                <c:pt idx="13">
                  <c:v>28</c:v>
                </c:pt>
                <c:pt idx="14">
                  <c:v>20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8-495A-B4D5-8F1F72A22F1F}"/>
            </c:ext>
          </c:extLst>
        </c:ser>
        <c:ser>
          <c:idx val="1"/>
          <c:order val="1"/>
          <c:tx>
            <c:strRef>
              <c:f>'dane z filmu'!$D$3</c:f>
              <c:strCache>
                <c:ptCount val="1"/>
                <c:pt idx="0">
                  <c:v>2 os/poj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'dane z filmu'!$B$4:$B$19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filmu'!$D$4:$D$19</c:f>
              <c:numCache>
                <c:formatCode>General</c:formatCode>
                <c:ptCount val="16"/>
                <c:pt idx="0">
                  <c:v>2</c:v>
                </c:pt>
                <c:pt idx="1">
                  <c:v>7</c:v>
                </c:pt>
                <c:pt idx="2">
                  <c:v>6</c:v>
                </c:pt>
                <c:pt idx="3">
                  <c:v>12</c:v>
                </c:pt>
                <c:pt idx="4">
                  <c:v>11</c:v>
                </c:pt>
                <c:pt idx="5">
                  <c:v>16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4</c:v>
                </c:pt>
                <c:pt idx="10">
                  <c:v>12</c:v>
                </c:pt>
                <c:pt idx="11">
                  <c:v>15</c:v>
                </c:pt>
                <c:pt idx="12">
                  <c:v>20</c:v>
                </c:pt>
                <c:pt idx="13">
                  <c:v>18</c:v>
                </c:pt>
                <c:pt idx="14">
                  <c:v>9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8-495A-B4D5-8F1F72A22F1F}"/>
            </c:ext>
          </c:extLst>
        </c:ser>
        <c:ser>
          <c:idx val="2"/>
          <c:order val="2"/>
          <c:tx>
            <c:strRef>
              <c:f>'dane z filmu'!$E$3</c:f>
              <c:strCache>
                <c:ptCount val="1"/>
                <c:pt idx="0">
                  <c:v>3 os/poj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'dane z filmu'!$B$4:$B$19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filmu'!$E$4:$E$19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8-495A-B4D5-8F1F72A22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1232864"/>
        <c:axId val="691228600"/>
      </c:barChart>
      <c:catAx>
        <c:axId val="69123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91228600"/>
        <c:crosses val="autoZero"/>
        <c:auto val="1"/>
        <c:lblAlgn val="ctr"/>
        <c:lblOffset val="100"/>
        <c:noMultiLvlLbl val="0"/>
      </c:catAx>
      <c:valAx>
        <c:axId val="69122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9123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Liczba </a:t>
            </a:r>
            <a:r>
              <a:rPr lang="pl-PL"/>
              <a:t>klientów poruszających się pieszo (wchodzący)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'dane z filmu'!$I$3</c:f>
              <c:strCache>
                <c:ptCount val="1"/>
                <c:pt idx="0">
                  <c:v>Wchodzący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'dane z filmu'!$H$4:$H$19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filmu'!$I$4:$I$19</c:f>
              <c:numCache>
                <c:formatCode>General</c:formatCode>
                <c:ptCount val="16"/>
                <c:pt idx="0">
                  <c:v>10</c:v>
                </c:pt>
                <c:pt idx="1">
                  <c:v>24</c:v>
                </c:pt>
                <c:pt idx="2">
                  <c:v>43</c:v>
                </c:pt>
                <c:pt idx="3">
                  <c:v>50</c:v>
                </c:pt>
                <c:pt idx="4">
                  <c:v>62</c:v>
                </c:pt>
                <c:pt idx="5">
                  <c:v>71</c:v>
                </c:pt>
                <c:pt idx="6">
                  <c:v>58</c:v>
                </c:pt>
                <c:pt idx="7">
                  <c:v>44</c:v>
                </c:pt>
                <c:pt idx="8">
                  <c:v>55</c:v>
                </c:pt>
                <c:pt idx="9">
                  <c:v>45</c:v>
                </c:pt>
                <c:pt idx="10">
                  <c:v>51</c:v>
                </c:pt>
                <c:pt idx="11">
                  <c:v>67</c:v>
                </c:pt>
                <c:pt idx="12">
                  <c:v>44</c:v>
                </c:pt>
                <c:pt idx="13">
                  <c:v>29</c:v>
                </c:pt>
                <c:pt idx="14">
                  <c:v>26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2-43D2-B397-54FD34370C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5419152"/>
        <c:axId val="635416200"/>
      </c:barChart>
      <c:catAx>
        <c:axId val="63541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35416200"/>
        <c:crosses val="autoZero"/>
        <c:auto val="1"/>
        <c:lblAlgn val="ctr"/>
        <c:lblOffset val="100"/>
        <c:noMultiLvlLbl val="0"/>
      </c:catAx>
      <c:valAx>
        <c:axId val="63541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3541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Środek transportu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ED-4C05-9206-8C99F7D51EE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ED-4C05-9206-8C99F7D51EE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ED-4C05-9206-8C99F7D51EE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ED-4C05-9206-8C99F7D51E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'dane z filmu'!$B$22:$B$25</c:f>
              <c:strCache>
                <c:ptCount val="4"/>
                <c:pt idx="0">
                  <c:v>Samochód</c:v>
                </c:pt>
                <c:pt idx="1">
                  <c:v>Pieszo</c:v>
                </c:pt>
                <c:pt idx="2">
                  <c:v>Rower</c:v>
                </c:pt>
                <c:pt idx="3">
                  <c:v>Motocykl</c:v>
                </c:pt>
              </c:strCache>
            </c:strRef>
          </c:cat>
          <c:val>
            <c:numRef>
              <c:f>'dane z filmu'!$C$22:$C$25</c:f>
              <c:numCache>
                <c:formatCode>General</c:formatCode>
                <c:ptCount val="4"/>
                <c:pt idx="0">
                  <c:v>841</c:v>
                </c:pt>
                <c:pt idx="1">
                  <c:v>688</c:v>
                </c:pt>
                <c:pt idx="2">
                  <c:v>82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7-4928-A4A4-2F4D0E16A5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675821</xdr:colOff>
      <xdr:row>10</xdr:row>
      <xdr:rowOff>39763</xdr:rowOff>
    </xdr:from>
    <xdr:to>
      <xdr:col>17</xdr:col>
      <xdr:colOff>234345</xdr:colOff>
      <xdr:row>22</xdr:row>
      <xdr:rowOff>174927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7DF2EA43-D18A-4FB6-B0AC-046B9A38D7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476250</xdr:colOff>
      <xdr:row>10</xdr:row>
      <xdr:rowOff>14061</xdr:rowOff>
    </xdr:from>
    <xdr:to>
      <xdr:col>23</xdr:col>
      <xdr:colOff>733273</xdr:colOff>
      <xdr:row>22</xdr:row>
      <xdr:rowOff>149225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2FA2ED14-F2F9-4239-A18E-42D8EE5250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666750</xdr:colOff>
      <xdr:row>23</xdr:row>
      <xdr:rowOff>131233</xdr:rowOff>
    </xdr:from>
    <xdr:to>
      <xdr:col>17</xdr:col>
      <xdr:colOff>211667</xdr:colOff>
      <xdr:row>35</xdr:row>
      <xdr:rowOff>207433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BBD7970D-F256-40F7-BD2F-9BAA74E47B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508000</xdr:colOff>
      <xdr:row>23</xdr:row>
      <xdr:rowOff>131233</xdr:rowOff>
    </xdr:from>
    <xdr:to>
      <xdr:col>23</xdr:col>
      <xdr:colOff>751416</xdr:colOff>
      <xdr:row>35</xdr:row>
      <xdr:rowOff>207433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1A3816A2-FBE8-475E-9BA5-163F3928B8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285751</xdr:colOff>
      <xdr:row>1</xdr:row>
      <xdr:rowOff>119062</xdr:rowOff>
    </xdr:from>
    <xdr:to>
      <xdr:col>17</xdr:col>
      <xdr:colOff>533401</xdr:colOff>
      <xdr:row>14</xdr:row>
      <xdr:rowOff>209550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8F7EF88D-4EBE-4EDB-B495-296A2CF51E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264747</xdr:colOff>
      <xdr:row>20</xdr:row>
      <xdr:rowOff>206374</xdr:rowOff>
    </xdr:from>
    <xdr:to>
      <xdr:col>30</xdr:col>
      <xdr:colOff>650875</xdr:colOff>
      <xdr:row>32</xdr:row>
      <xdr:rowOff>206375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6DFB0BD0-59D7-4B08-A3C8-104B9BAEB4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20</xdr:row>
      <xdr:rowOff>303212</xdr:rowOff>
    </xdr:from>
    <xdr:to>
      <xdr:col>41</xdr:col>
      <xdr:colOff>714375</xdr:colOff>
      <xdr:row>33</xdr:row>
      <xdr:rowOff>158750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15AB43F4-4026-49E9-968F-E7CAAD9E4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6613</xdr:colOff>
      <xdr:row>5</xdr:row>
      <xdr:rowOff>70378</xdr:rowOff>
    </xdr:from>
    <xdr:to>
      <xdr:col>36</xdr:col>
      <xdr:colOff>717019</xdr:colOff>
      <xdr:row>17</xdr:row>
      <xdr:rowOff>136259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484564DF-8D46-4753-838E-1C9660FD58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35</xdr:row>
      <xdr:rowOff>14657</xdr:rowOff>
    </xdr:from>
    <xdr:to>
      <xdr:col>28</xdr:col>
      <xdr:colOff>90557</xdr:colOff>
      <xdr:row>48</xdr:row>
      <xdr:rowOff>76199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id="{9701F6CE-FCB6-4B3D-AA0E-A26E455493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555339</xdr:colOff>
      <xdr:row>35</xdr:row>
      <xdr:rowOff>49496</xdr:rowOff>
    </xdr:from>
    <xdr:to>
      <xdr:col>38</xdr:col>
      <xdr:colOff>49324</xdr:colOff>
      <xdr:row>48</xdr:row>
      <xdr:rowOff>244929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E8098F4C-E4E7-4297-B965-31B00028A4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5176</xdr:colOff>
      <xdr:row>5</xdr:row>
      <xdr:rowOff>120993</xdr:rowOff>
    </xdr:from>
    <xdr:to>
      <xdr:col>27</xdr:col>
      <xdr:colOff>39687</xdr:colOff>
      <xdr:row>17</xdr:row>
      <xdr:rowOff>55561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70498A18-EDA1-4B4B-B671-D9FE450709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167627</xdr:colOff>
      <xdr:row>5</xdr:row>
      <xdr:rowOff>31979</xdr:rowOff>
    </xdr:from>
    <xdr:to>
      <xdr:col>45</xdr:col>
      <xdr:colOff>33421</xdr:colOff>
      <xdr:row>17</xdr:row>
      <xdr:rowOff>83553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4C3CDC11-1BCB-4B1A-8108-773D01B45F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2</xdr:row>
      <xdr:rowOff>4762</xdr:rowOff>
    </xdr:from>
    <xdr:to>
      <xdr:col>14</xdr:col>
      <xdr:colOff>590550</xdr:colOff>
      <xdr:row>14</xdr:row>
      <xdr:rowOff>171450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71615AC1-4386-449F-BD75-7160D1E907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371474</xdr:colOff>
      <xdr:row>15</xdr:row>
      <xdr:rowOff>14287</xdr:rowOff>
    </xdr:from>
    <xdr:to>
      <xdr:col>14</xdr:col>
      <xdr:colOff>619124</xdr:colOff>
      <xdr:row>27</xdr:row>
      <xdr:rowOff>14287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6F6732F1-3523-4DE8-B57A-B5BDED6AD9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43310-4DE2-427B-9AF3-E361A6162327}">
  <dimension ref="A2:G27"/>
  <sheetViews>
    <sheetView zoomScale="75" zoomScaleNormal="75" workbookViewId="0">
      <selection activeCell="E15" sqref="E15"/>
    </sheetView>
  </sheetViews>
  <sheetFormatPr defaultColWidth="25.7109375" defaultRowHeight="27.75" customHeight="1" x14ac:dyDescent="0.25"/>
  <cols>
    <col min="1" max="1" width="17.28515625" style="16" customWidth="1"/>
    <col min="2" max="2" width="40.5703125" style="16" customWidth="1"/>
    <col min="3" max="3" width="16.5703125" style="16" customWidth="1"/>
    <col min="4" max="16384" width="25.7109375" style="16"/>
  </cols>
  <sheetData>
    <row r="2" spans="1:4" ht="27.75" customHeight="1" x14ac:dyDescent="0.25">
      <c r="A2" s="39" t="s">
        <v>241</v>
      </c>
      <c r="B2" s="39" t="s">
        <v>242</v>
      </c>
      <c r="C2" s="39" t="s">
        <v>243</v>
      </c>
    </row>
    <row r="3" spans="1:4" ht="27.75" customHeight="1" x14ac:dyDescent="0.25">
      <c r="A3" s="38" t="s">
        <v>171</v>
      </c>
      <c r="B3" s="35" t="s">
        <v>173</v>
      </c>
      <c r="C3" s="35">
        <v>4581</v>
      </c>
      <c r="D3" s="17"/>
    </row>
    <row r="4" spans="1:4" ht="27.75" customHeight="1" x14ac:dyDescent="0.25">
      <c r="A4" s="36" t="s">
        <v>166</v>
      </c>
      <c r="B4" s="18" t="s">
        <v>172</v>
      </c>
      <c r="C4" s="18">
        <v>1018</v>
      </c>
      <c r="D4" s="17"/>
    </row>
    <row r="5" spans="1:4" ht="27.75" customHeight="1" x14ac:dyDescent="0.25">
      <c r="A5" s="36" t="s">
        <v>167</v>
      </c>
      <c r="B5" s="18" t="s">
        <v>174</v>
      </c>
      <c r="C5" s="18">
        <v>766</v>
      </c>
      <c r="D5" s="17"/>
    </row>
    <row r="6" spans="1:4" ht="27.75" customHeight="1" x14ac:dyDescent="0.25">
      <c r="A6" s="36" t="s">
        <v>181</v>
      </c>
      <c r="B6" s="18" t="s">
        <v>175</v>
      </c>
      <c r="C6" s="18">
        <v>252</v>
      </c>
      <c r="D6" s="17"/>
    </row>
    <row r="7" spans="1:4" ht="27.75" customHeight="1" x14ac:dyDescent="0.25">
      <c r="A7" s="36" t="s">
        <v>168</v>
      </c>
      <c r="B7" s="18" t="s">
        <v>179</v>
      </c>
      <c r="C7" s="18">
        <v>0</v>
      </c>
      <c r="D7" s="17"/>
    </row>
    <row r="8" spans="1:4" ht="27.75" customHeight="1" x14ac:dyDescent="0.25">
      <c r="A8" s="36" t="s">
        <v>182</v>
      </c>
      <c r="B8" s="18" t="s">
        <v>176</v>
      </c>
      <c r="C8" s="18">
        <v>539</v>
      </c>
      <c r="D8" s="17"/>
    </row>
    <row r="9" spans="1:4" ht="27.75" customHeight="1" x14ac:dyDescent="0.25">
      <c r="A9" s="36" t="s">
        <v>183</v>
      </c>
      <c r="B9" s="18" t="s">
        <v>177</v>
      </c>
      <c r="C9" s="18">
        <v>70</v>
      </c>
      <c r="D9" s="17"/>
    </row>
    <row r="10" spans="1:4" ht="27.75" customHeight="1" x14ac:dyDescent="0.25">
      <c r="A10" s="36" t="s">
        <v>169</v>
      </c>
      <c r="B10" s="18" t="s">
        <v>178</v>
      </c>
      <c r="C10" s="18">
        <v>699</v>
      </c>
      <c r="D10" s="17"/>
    </row>
    <row r="11" spans="1:4" ht="27.75" customHeight="1" x14ac:dyDescent="0.25">
      <c r="A11" s="36" t="s">
        <v>170</v>
      </c>
      <c r="B11" s="18" t="s">
        <v>180</v>
      </c>
      <c r="C11" s="18">
        <v>90</v>
      </c>
      <c r="D11" s="17"/>
    </row>
    <row r="12" spans="1:4" ht="27.75" customHeight="1" x14ac:dyDescent="0.25">
      <c r="A12" s="36" t="s">
        <v>184</v>
      </c>
      <c r="B12" s="18" t="s">
        <v>188</v>
      </c>
      <c r="C12" s="18">
        <v>1760</v>
      </c>
      <c r="D12" s="17"/>
    </row>
    <row r="13" spans="1:4" ht="27.75" customHeight="1" x14ac:dyDescent="0.25">
      <c r="A13" s="36" t="s">
        <v>185</v>
      </c>
      <c r="B13" s="18" t="s">
        <v>189</v>
      </c>
      <c r="C13" s="18">
        <v>4</v>
      </c>
      <c r="D13" s="17"/>
    </row>
    <row r="14" spans="1:4" ht="27.75" customHeight="1" x14ac:dyDescent="0.25">
      <c r="A14" s="36" t="s">
        <v>186</v>
      </c>
      <c r="B14" s="18" t="s">
        <v>190</v>
      </c>
      <c r="C14" s="18">
        <v>0</v>
      </c>
      <c r="D14" s="17"/>
    </row>
    <row r="15" spans="1:4" ht="27.75" customHeight="1" x14ac:dyDescent="0.25">
      <c r="A15" s="36" t="s">
        <v>187</v>
      </c>
      <c r="B15" s="18" t="s">
        <v>191</v>
      </c>
      <c r="C15" s="18">
        <v>0</v>
      </c>
      <c r="D15" s="17"/>
    </row>
    <row r="17" spans="1:7" ht="27.75" customHeight="1" x14ac:dyDescent="0.25">
      <c r="A17" s="19" t="s">
        <v>195</v>
      </c>
      <c r="B17" s="19" t="s">
        <v>197</v>
      </c>
      <c r="C17" s="19" t="s">
        <v>198</v>
      </c>
      <c r="D17" s="19" t="s">
        <v>199</v>
      </c>
    </row>
    <row r="18" spans="1:7" ht="27.75" customHeight="1" x14ac:dyDescent="0.25">
      <c r="A18" s="51"/>
      <c r="B18" s="18"/>
      <c r="C18" s="18"/>
      <c r="D18" s="18"/>
    </row>
    <row r="19" spans="1:7" ht="27.75" customHeight="1" x14ac:dyDescent="0.25">
      <c r="A19" s="52"/>
      <c r="B19" s="18"/>
      <c r="C19" s="18"/>
      <c r="D19" s="18"/>
      <c r="E19" s="17"/>
    </row>
    <row r="20" spans="1:7" ht="27.75" customHeight="1" x14ac:dyDescent="0.25">
      <c r="A20" s="51"/>
      <c r="B20" s="18"/>
      <c r="C20" s="18"/>
      <c r="D20" s="18"/>
      <c r="E20" s="17"/>
    </row>
    <row r="21" spans="1:7" ht="27.75" customHeight="1" x14ac:dyDescent="0.25">
      <c r="A21" s="52"/>
      <c r="B21" s="18"/>
      <c r="C21" s="18"/>
      <c r="D21" s="18"/>
      <c r="E21" s="17"/>
    </row>
    <row r="22" spans="1:7" ht="27.75" customHeight="1" x14ac:dyDescent="0.25">
      <c r="B22" s="17"/>
      <c r="C22" s="17"/>
      <c r="D22" s="17"/>
      <c r="E22" s="17"/>
      <c r="F22" s="17"/>
      <c r="G22" s="17"/>
    </row>
    <row r="23" spans="1:7" ht="27.75" customHeight="1" x14ac:dyDescent="0.25">
      <c r="A23" s="40" t="s">
        <v>196</v>
      </c>
      <c r="B23" s="40" t="s">
        <v>199</v>
      </c>
    </row>
    <row r="24" spans="1:7" ht="27.75" customHeight="1" x14ac:dyDescent="0.25">
      <c r="A24" s="18"/>
      <c r="B24" s="18"/>
    </row>
    <row r="25" spans="1:7" ht="27.75" customHeight="1" x14ac:dyDescent="0.25">
      <c r="A25" s="18"/>
      <c r="B25" s="18"/>
    </row>
    <row r="26" spans="1:7" ht="27.75" customHeight="1" x14ac:dyDescent="0.25">
      <c r="A26" s="18"/>
      <c r="B26" s="18"/>
    </row>
    <row r="27" spans="1:7" ht="27.75" customHeight="1" x14ac:dyDescent="0.25">
      <c r="A27" s="41"/>
      <c r="B27" s="18"/>
    </row>
  </sheetData>
  <mergeCells count="2">
    <mergeCell ref="A18:A19"/>
    <mergeCell ref="A20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2A704-C01E-4D60-B18F-E5D0453F5265}">
  <dimension ref="A3:AD191"/>
  <sheetViews>
    <sheetView zoomScale="80" zoomScaleNormal="80" workbookViewId="0">
      <selection activeCell="T4" sqref="T4:T5"/>
    </sheetView>
  </sheetViews>
  <sheetFormatPr defaultColWidth="12" defaultRowHeight="17.25" customHeight="1" x14ac:dyDescent="0.25"/>
  <cols>
    <col min="1" max="1" width="6.140625" customWidth="1"/>
    <col min="5" max="5" width="17.42578125" customWidth="1"/>
    <col min="11" max="11" width="8" customWidth="1"/>
    <col min="13" max="13" width="7" customWidth="1"/>
    <col min="15" max="15" width="6.5703125" customWidth="1"/>
    <col min="17" max="17" width="5.7109375" customWidth="1"/>
    <col min="19" max="19" width="4.5703125" customWidth="1"/>
  </cols>
  <sheetData>
    <row r="3" spans="1:30" ht="26.25" customHeight="1" x14ac:dyDescent="0.25">
      <c r="A3" s="5" t="s">
        <v>26</v>
      </c>
      <c r="B3" s="5" t="s">
        <v>27</v>
      </c>
      <c r="C3" s="5" t="s">
        <v>28</v>
      </c>
      <c r="D3" s="5" t="s">
        <v>29</v>
      </c>
      <c r="E3" s="5" t="s">
        <v>30</v>
      </c>
      <c r="F3" s="5" t="s">
        <v>31</v>
      </c>
      <c r="G3" s="5" t="s">
        <v>32</v>
      </c>
      <c r="H3" s="5" t="s">
        <v>33</v>
      </c>
      <c r="I3" s="5" t="s">
        <v>34</v>
      </c>
      <c r="K3" s="53" t="s">
        <v>29</v>
      </c>
      <c r="L3" s="53"/>
      <c r="M3" s="53" t="s">
        <v>31</v>
      </c>
      <c r="N3" s="53"/>
      <c r="O3" s="53" t="s">
        <v>32</v>
      </c>
      <c r="P3" s="53"/>
      <c r="Q3" s="54" t="s">
        <v>237</v>
      </c>
      <c r="R3" s="55"/>
      <c r="S3" s="53" t="s">
        <v>34</v>
      </c>
      <c r="T3" s="53"/>
    </row>
    <row r="4" spans="1:30" ht="17.25" customHeight="1" x14ac:dyDescent="0.25">
      <c r="A4" s="6" t="s">
        <v>35</v>
      </c>
      <c r="B4" s="1" t="s">
        <v>306</v>
      </c>
      <c r="C4" s="1" t="s">
        <v>0</v>
      </c>
      <c r="D4" s="1">
        <v>1</v>
      </c>
      <c r="E4" s="1" t="s">
        <v>247</v>
      </c>
      <c r="F4" s="1" t="s">
        <v>5</v>
      </c>
      <c r="G4" s="1">
        <v>1</v>
      </c>
      <c r="H4" s="1" t="s">
        <v>4</v>
      </c>
      <c r="I4" s="1" t="s">
        <v>3</v>
      </c>
      <c r="K4" s="48">
        <v>1</v>
      </c>
      <c r="L4" s="6">
        <f>D184</f>
        <v>75</v>
      </c>
      <c r="M4" s="48" t="s">
        <v>225</v>
      </c>
      <c r="N4" s="6">
        <f>F184</f>
        <v>74</v>
      </c>
      <c r="O4" s="48" t="s">
        <v>228</v>
      </c>
      <c r="P4" s="6">
        <f t="shared" ref="P4:P9" si="0">G184</f>
        <v>44</v>
      </c>
      <c r="Q4" s="48" t="s">
        <v>234</v>
      </c>
      <c r="R4" s="6">
        <f>H184</f>
        <v>20</v>
      </c>
      <c r="S4" s="48" t="s">
        <v>238</v>
      </c>
      <c r="T4" s="6">
        <f>I184</f>
        <v>83</v>
      </c>
      <c r="V4" s="6"/>
      <c r="W4" s="6"/>
      <c r="X4" s="6"/>
      <c r="Y4" s="6"/>
      <c r="Z4" s="6"/>
      <c r="AA4" s="6"/>
      <c r="AB4" s="6"/>
      <c r="AC4" s="6"/>
      <c r="AD4" s="6"/>
    </row>
    <row r="5" spans="1:30" ht="17.25" customHeight="1" x14ac:dyDescent="0.25">
      <c r="A5" s="6" t="s">
        <v>36</v>
      </c>
      <c r="B5" s="1" t="s">
        <v>306</v>
      </c>
      <c r="C5" s="1" t="s">
        <v>0</v>
      </c>
      <c r="D5" s="1">
        <v>2</v>
      </c>
      <c r="E5" s="1" t="s">
        <v>248</v>
      </c>
      <c r="F5" s="1" t="s">
        <v>5</v>
      </c>
      <c r="G5" s="1">
        <v>3</v>
      </c>
      <c r="H5" s="1" t="s">
        <v>4</v>
      </c>
      <c r="I5" s="1" t="s">
        <v>3</v>
      </c>
      <c r="K5" s="48">
        <v>2</v>
      </c>
      <c r="L5" s="6">
        <f>2*D185</f>
        <v>68</v>
      </c>
      <c r="M5" s="48" t="s">
        <v>226</v>
      </c>
      <c r="N5" s="6">
        <f>F185</f>
        <v>27</v>
      </c>
      <c r="O5" s="48" t="s">
        <v>229</v>
      </c>
      <c r="P5" s="6">
        <f t="shared" si="0"/>
        <v>26</v>
      </c>
      <c r="Q5" s="48" t="s">
        <v>235</v>
      </c>
      <c r="R5" s="6">
        <f>H185</f>
        <v>46</v>
      </c>
      <c r="S5" s="48" t="s">
        <v>239</v>
      </c>
      <c r="T5" s="6">
        <f>I185</f>
        <v>33</v>
      </c>
    </row>
    <row r="6" spans="1:30" ht="17.25" customHeight="1" x14ac:dyDescent="0.25">
      <c r="A6" s="6" t="s">
        <v>37</v>
      </c>
      <c r="B6" s="1" t="s">
        <v>306</v>
      </c>
      <c r="C6" s="1" t="s">
        <v>0</v>
      </c>
      <c r="D6" s="1">
        <v>1</v>
      </c>
      <c r="E6" s="1" t="s">
        <v>249</v>
      </c>
      <c r="F6" s="1" t="s">
        <v>5</v>
      </c>
      <c r="G6" s="1">
        <v>1</v>
      </c>
      <c r="H6" s="1" t="s">
        <v>4</v>
      </c>
      <c r="I6" s="1" t="s">
        <v>3</v>
      </c>
      <c r="K6" s="48">
        <v>3</v>
      </c>
      <c r="L6" s="6">
        <f>3*D186</f>
        <v>21</v>
      </c>
      <c r="M6" s="48" t="s">
        <v>227</v>
      </c>
      <c r="N6" s="6">
        <f>F187</f>
        <v>7</v>
      </c>
      <c r="O6" s="48" t="s">
        <v>230</v>
      </c>
      <c r="P6" s="6">
        <f>G123</f>
        <v>25</v>
      </c>
      <c r="Q6" s="48" t="s">
        <v>236</v>
      </c>
      <c r="R6" s="6">
        <f>H186</f>
        <v>50</v>
      </c>
      <c r="S6" s="6"/>
      <c r="T6" s="6"/>
    </row>
    <row r="7" spans="1:30" ht="17.25" customHeight="1" x14ac:dyDescent="0.25">
      <c r="A7" s="6" t="s">
        <v>38</v>
      </c>
      <c r="B7" s="1" t="s">
        <v>306</v>
      </c>
      <c r="C7" s="1" t="s">
        <v>0</v>
      </c>
      <c r="D7" s="1">
        <v>1</v>
      </c>
      <c r="E7" s="1" t="s">
        <v>250</v>
      </c>
      <c r="F7" s="1" t="s">
        <v>5</v>
      </c>
      <c r="G7" s="1">
        <v>5</v>
      </c>
      <c r="H7" s="1" t="s">
        <v>2</v>
      </c>
      <c r="I7" s="1" t="s">
        <v>3</v>
      </c>
      <c r="K7" s="48">
        <v>4</v>
      </c>
      <c r="L7" s="6">
        <f>4*D187</f>
        <v>4</v>
      </c>
      <c r="M7" s="48" t="s">
        <v>193</v>
      </c>
      <c r="N7" s="6">
        <f>F125</f>
        <v>8</v>
      </c>
      <c r="O7" s="48" t="s">
        <v>231</v>
      </c>
      <c r="P7" s="6">
        <f t="shared" si="0"/>
        <v>9</v>
      </c>
      <c r="Q7" s="6"/>
      <c r="R7" s="6"/>
      <c r="S7" s="6"/>
      <c r="T7" s="6"/>
    </row>
    <row r="8" spans="1:30" ht="17.25" customHeight="1" x14ac:dyDescent="0.25">
      <c r="A8" s="6" t="s">
        <v>39</v>
      </c>
      <c r="B8" s="1" t="s">
        <v>306</v>
      </c>
      <c r="C8" s="1" t="s">
        <v>0</v>
      </c>
      <c r="D8" s="1">
        <v>2</v>
      </c>
      <c r="E8" s="1" t="s">
        <v>251</v>
      </c>
      <c r="F8" s="1" t="s">
        <v>1</v>
      </c>
      <c r="G8" s="1">
        <v>1</v>
      </c>
      <c r="H8" s="1" t="s">
        <v>2</v>
      </c>
      <c r="I8" s="1" t="s">
        <v>3</v>
      </c>
      <c r="K8" s="6" t="s">
        <v>240</v>
      </c>
      <c r="L8" s="6">
        <f>L4+L5+L6+L7</f>
        <v>168</v>
      </c>
      <c r="M8" s="6"/>
      <c r="N8" s="6">
        <f>SUM(N4:N7)</f>
        <v>116</v>
      </c>
      <c r="O8" s="48" t="s">
        <v>232</v>
      </c>
      <c r="P8" s="6">
        <f t="shared" si="0"/>
        <v>9</v>
      </c>
      <c r="Q8" s="6"/>
      <c r="R8" s="6"/>
      <c r="S8" s="6"/>
      <c r="T8" s="6"/>
    </row>
    <row r="9" spans="1:30" ht="17.25" customHeight="1" x14ac:dyDescent="0.25">
      <c r="A9" s="6" t="s">
        <v>40</v>
      </c>
      <c r="B9" s="1" t="s">
        <v>306</v>
      </c>
      <c r="C9" s="1" t="s">
        <v>0</v>
      </c>
      <c r="D9" s="1">
        <v>1</v>
      </c>
      <c r="E9" s="1" t="s">
        <v>252</v>
      </c>
      <c r="F9" s="1" t="s">
        <v>5</v>
      </c>
      <c r="G9" s="1">
        <v>1</v>
      </c>
      <c r="H9" s="1" t="s">
        <v>2</v>
      </c>
      <c r="I9" s="1" t="s">
        <v>9</v>
      </c>
      <c r="K9" s="6"/>
      <c r="L9" s="6"/>
      <c r="O9" s="48" t="s">
        <v>233</v>
      </c>
      <c r="P9" s="6">
        <f t="shared" si="0"/>
        <v>3</v>
      </c>
      <c r="Q9" s="6"/>
      <c r="R9" s="6"/>
      <c r="S9" s="6"/>
      <c r="T9" s="6"/>
    </row>
    <row r="10" spans="1:30" ht="17.25" customHeight="1" x14ac:dyDescent="0.25">
      <c r="A10" s="6" t="s">
        <v>41</v>
      </c>
      <c r="B10" s="1" t="s">
        <v>306</v>
      </c>
      <c r="C10" s="1" t="s">
        <v>0</v>
      </c>
      <c r="D10" s="1">
        <v>2</v>
      </c>
      <c r="E10" s="1" t="s">
        <v>253</v>
      </c>
      <c r="F10" s="1" t="s">
        <v>8</v>
      </c>
      <c r="G10" s="1">
        <v>1</v>
      </c>
      <c r="H10" s="1" t="s">
        <v>2</v>
      </c>
      <c r="I10" s="1" t="s">
        <v>3</v>
      </c>
      <c r="P10" s="49">
        <f>SUM(P4:P9)</f>
        <v>116</v>
      </c>
    </row>
    <row r="11" spans="1:30" ht="17.25" customHeight="1" x14ac:dyDescent="0.25">
      <c r="A11" s="6" t="s">
        <v>42</v>
      </c>
      <c r="B11" s="1" t="s">
        <v>306</v>
      </c>
      <c r="C11" s="1" t="s">
        <v>0</v>
      </c>
      <c r="D11" s="1">
        <v>1</v>
      </c>
      <c r="E11" s="1" t="s">
        <v>254</v>
      </c>
      <c r="F11" s="1" t="s">
        <v>5</v>
      </c>
      <c r="G11" s="1">
        <v>1</v>
      </c>
      <c r="H11" s="1" t="s">
        <v>2</v>
      </c>
      <c r="I11" s="1" t="s">
        <v>9</v>
      </c>
    </row>
    <row r="12" spans="1:30" ht="17.25" customHeight="1" x14ac:dyDescent="0.25">
      <c r="A12" s="6" t="s">
        <v>43</v>
      </c>
      <c r="B12" s="1" t="s">
        <v>306</v>
      </c>
      <c r="C12" s="1" t="s">
        <v>6</v>
      </c>
      <c r="D12" s="1">
        <v>1</v>
      </c>
      <c r="E12" s="1" t="s">
        <v>255</v>
      </c>
      <c r="F12" s="1" t="s">
        <v>5</v>
      </c>
      <c r="G12" s="1">
        <v>1</v>
      </c>
      <c r="H12" s="1" t="s">
        <v>2</v>
      </c>
      <c r="I12" s="1" t="s">
        <v>3</v>
      </c>
    </row>
    <row r="13" spans="1:30" ht="17.25" customHeight="1" x14ac:dyDescent="0.25">
      <c r="A13" s="6" t="s">
        <v>44</v>
      </c>
      <c r="B13" s="1" t="s">
        <v>306</v>
      </c>
      <c r="C13" s="1" t="s">
        <v>6</v>
      </c>
      <c r="D13" s="1">
        <v>1</v>
      </c>
      <c r="E13" s="1" t="s">
        <v>256</v>
      </c>
      <c r="F13" s="1" t="s">
        <v>5</v>
      </c>
      <c r="G13" s="1">
        <v>1</v>
      </c>
      <c r="H13" s="1" t="s">
        <v>2</v>
      </c>
      <c r="I13" s="1" t="s">
        <v>3</v>
      </c>
    </row>
    <row r="14" spans="1:30" ht="17.25" customHeight="1" x14ac:dyDescent="0.25">
      <c r="A14" s="6" t="s">
        <v>45</v>
      </c>
      <c r="B14" s="1" t="s">
        <v>306</v>
      </c>
      <c r="C14" s="1" t="s">
        <v>6</v>
      </c>
      <c r="D14" s="1">
        <v>1</v>
      </c>
      <c r="E14" s="1" t="s">
        <v>257</v>
      </c>
      <c r="F14" s="1" t="s">
        <v>5</v>
      </c>
      <c r="G14" s="1">
        <v>1</v>
      </c>
      <c r="H14" s="1" t="s">
        <v>2</v>
      </c>
      <c r="I14" s="1" t="s">
        <v>3</v>
      </c>
    </row>
    <row r="15" spans="1:30" ht="17.25" customHeight="1" x14ac:dyDescent="0.25">
      <c r="A15" s="6" t="s">
        <v>46</v>
      </c>
      <c r="B15" s="1" t="s">
        <v>306</v>
      </c>
      <c r="C15" s="1" t="s">
        <v>6</v>
      </c>
      <c r="D15" s="1">
        <v>2</v>
      </c>
      <c r="E15" s="1" t="s">
        <v>258</v>
      </c>
      <c r="F15" s="1" t="s">
        <v>5</v>
      </c>
      <c r="G15" s="1">
        <v>3</v>
      </c>
      <c r="H15" s="1" t="s">
        <v>4</v>
      </c>
      <c r="I15" s="1" t="s">
        <v>3</v>
      </c>
    </row>
    <row r="16" spans="1:30" ht="17.25" customHeight="1" x14ac:dyDescent="0.25">
      <c r="A16" s="6" t="s">
        <v>47</v>
      </c>
      <c r="B16" s="1" t="s">
        <v>306</v>
      </c>
      <c r="C16" s="1" t="s">
        <v>6</v>
      </c>
      <c r="D16" s="1">
        <v>2</v>
      </c>
      <c r="E16" s="1" t="s">
        <v>259</v>
      </c>
      <c r="F16" s="1" t="s">
        <v>5</v>
      </c>
      <c r="G16" s="1">
        <v>2</v>
      </c>
      <c r="H16" s="1" t="s">
        <v>2</v>
      </c>
      <c r="I16" s="1" t="s">
        <v>3</v>
      </c>
    </row>
    <row r="17" spans="1:9" ht="17.25" customHeight="1" x14ac:dyDescent="0.25">
      <c r="A17" s="6" t="s">
        <v>48</v>
      </c>
      <c r="B17" s="1" t="s">
        <v>306</v>
      </c>
      <c r="C17" s="1" t="s">
        <v>6</v>
      </c>
      <c r="D17" s="1">
        <v>2</v>
      </c>
      <c r="E17" s="1" t="s">
        <v>260</v>
      </c>
      <c r="F17" s="1" t="s">
        <v>5</v>
      </c>
      <c r="G17" s="1">
        <v>1</v>
      </c>
      <c r="H17" s="1" t="s">
        <v>2</v>
      </c>
      <c r="I17" s="1" t="s">
        <v>9</v>
      </c>
    </row>
    <row r="18" spans="1:9" ht="17.25" customHeight="1" x14ac:dyDescent="0.25">
      <c r="A18" s="6" t="s">
        <v>49</v>
      </c>
      <c r="B18" s="1" t="s">
        <v>306</v>
      </c>
      <c r="C18" s="1" t="s">
        <v>6</v>
      </c>
      <c r="D18" s="1">
        <v>3</v>
      </c>
      <c r="E18" s="1" t="s">
        <v>261</v>
      </c>
      <c r="F18" s="1" t="s">
        <v>1</v>
      </c>
      <c r="G18" s="1">
        <v>1</v>
      </c>
      <c r="H18" s="1" t="s">
        <v>14</v>
      </c>
      <c r="I18" s="1" t="s">
        <v>3</v>
      </c>
    </row>
    <row r="19" spans="1:9" ht="17.25" customHeight="1" x14ac:dyDescent="0.25">
      <c r="A19" s="6" t="s">
        <v>50</v>
      </c>
      <c r="B19" s="1" t="s">
        <v>306</v>
      </c>
      <c r="C19" s="1" t="s">
        <v>6</v>
      </c>
      <c r="D19" s="1">
        <v>2</v>
      </c>
      <c r="E19" s="1" t="s">
        <v>262</v>
      </c>
      <c r="F19" s="1" t="s">
        <v>1</v>
      </c>
      <c r="G19" s="1">
        <v>5</v>
      </c>
      <c r="H19" s="1" t="s">
        <v>14</v>
      </c>
      <c r="I19" s="1" t="s">
        <v>3</v>
      </c>
    </row>
    <row r="20" spans="1:9" ht="17.25" customHeight="1" x14ac:dyDescent="0.25">
      <c r="A20" s="6" t="s">
        <v>51</v>
      </c>
      <c r="B20" s="1" t="s">
        <v>306</v>
      </c>
      <c r="C20" s="1" t="s">
        <v>7</v>
      </c>
      <c r="D20" s="1">
        <v>1</v>
      </c>
      <c r="E20" s="1" t="s">
        <v>263</v>
      </c>
      <c r="F20" s="1" t="s">
        <v>5</v>
      </c>
      <c r="G20" s="1">
        <v>2</v>
      </c>
      <c r="H20" s="1" t="s">
        <v>2</v>
      </c>
      <c r="I20" s="1" t="s">
        <v>3</v>
      </c>
    </row>
    <row r="21" spans="1:9" ht="17.25" customHeight="1" x14ac:dyDescent="0.25">
      <c r="A21" s="6" t="s">
        <v>52</v>
      </c>
      <c r="B21" s="1" t="s">
        <v>306</v>
      </c>
      <c r="C21" s="1" t="s">
        <v>7</v>
      </c>
      <c r="D21" s="1">
        <v>1</v>
      </c>
      <c r="E21" s="1" t="s">
        <v>264</v>
      </c>
      <c r="F21" s="1" t="s">
        <v>5</v>
      </c>
      <c r="G21" s="1">
        <v>1</v>
      </c>
      <c r="H21" s="1" t="s">
        <v>2</v>
      </c>
      <c r="I21" s="1" t="s">
        <v>9</v>
      </c>
    </row>
    <row r="22" spans="1:9" ht="17.25" customHeight="1" x14ac:dyDescent="0.25">
      <c r="A22" s="6" t="s">
        <v>53</v>
      </c>
      <c r="B22" s="1" t="s">
        <v>306</v>
      </c>
      <c r="C22" s="1" t="s">
        <v>7</v>
      </c>
      <c r="D22" s="1">
        <v>1</v>
      </c>
      <c r="E22" s="1" t="s">
        <v>265</v>
      </c>
      <c r="F22" s="1" t="s">
        <v>5</v>
      </c>
      <c r="G22" s="1">
        <v>2</v>
      </c>
      <c r="H22" s="1" t="s">
        <v>14</v>
      </c>
      <c r="I22" s="1" t="s">
        <v>3</v>
      </c>
    </row>
    <row r="23" spans="1:9" ht="17.25" customHeight="1" x14ac:dyDescent="0.25">
      <c r="A23" s="6" t="s">
        <v>54</v>
      </c>
      <c r="B23" s="1" t="s">
        <v>306</v>
      </c>
      <c r="C23" s="1" t="s">
        <v>7</v>
      </c>
      <c r="D23" s="1">
        <v>2</v>
      </c>
      <c r="E23" s="1" t="s">
        <v>266</v>
      </c>
      <c r="F23" s="1" t="s">
        <v>1</v>
      </c>
      <c r="G23" s="1">
        <v>1</v>
      </c>
      <c r="H23" s="1" t="s">
        <v>14</v>
      </c>
      <c r="I23" s="1" t="s">
        <v>9</v>
      </c>
    </row>
    <row r="24" spans="1:9" ht="17.25" customHeight="1" x14ac:dyDescent="0.25">
      <c r="A24" s="6" t="s">
        <v>55</v>
      </c>
      <c r="B24" s="1" t="s">
        <v>306</v>
      </c>
      <c r="C24" s="1" t="s">
        <v>7</v>
      </c>
      <c r="D24" s="1">
        <v>1</v>
      </c>
      <c r="E24" s="2" t="s">
        <v>267</v>
      </c>
      <c r="F24" s="1" t="s">
        <v>3</v>
      </c>
      <c r="G24" s="1">
        <v>1</v>
      </c>
      <c r="H24" s="1" t="s">
        <v>2</v>
      </c>
      <c r="I24" s="1" t="s">
        <v>9</v>
      </c>
    </row>
    <row r="25" spans="1:9" ht="17.25" customHeight="1" x14ac:dyDescent="0.25">
      <c r="A25" s="6" t="s">
        <v>56</v>
      </c>
      <c r="B25" s="1" t="s">
        <v>306</v>
      </c>
      <c r="C25" s="1" t="s">
        <v>7</v>
      </c>
      <c r="D25" s="1">
        <v>1</v>
      </c>
      <c r="E25" s="1" t="s">
        <v>268</v>
      </c>
      <c r="F25" s="1" t="s">
        <v>5</v>
      </c>
      <c r="G25" s="1">
        <v>1</v>
      </c>
      <c r="H25" s="1" t="s">
        <v>2</v>
      </c>
      <c r="I25" s="1" t="s">
        <v>3</v>
      </c>
    </row>
    <row r="26" spans="1:9" ht="17.25" customHeight="1" x14ac:dyDescent="0.25">
      <c r="A26" s="6" t="s">
        <v>57</v>
      </c>
      <c r="B26" s="1" t="s">
        <v>306</v>
      </c>
      <c r="C26" s="1" t="s">
        <v>7</v>
      </c>
      <c r="D26" s="1">
        <v>1</v>
      </c>
      <c r="E26" s="1" t="s">
        <v>269</v>
      </c>
      <c r="F26" s="1" t="s">
        <v>8</v>
      </c>
      <c r="G26" s="1">
        <v>5</v>
      </c>
      <c r="H26" s="1" t="s">
        <v>4</v>
      </c>
      <c r="I26" s="1" t="s">
        <v>3</v>
      </c>
    </row>
    <row r="27" spans="1:9" ht="17.25" customHeight="1" x14ac:dyDescent="0.25">
      <c r="A27" s="6" t="s">
        <v>58</v>
      </c>
      <c r="B27" s="1" t="s">
        <v>306</v>
      </c>
      <c r="C27" s="1" t="s">
        <v>7</v>
      </c>
      <c r="D27" s="1">
        <v>1</v>
      </c>
      <c r="E27" s="1" t="s">
        <v>270</v>
      </c>
      <c r="F27" s="1" t="s">
        <v>5</v>
      </c>
      <c r="G27" s="1">
        <v>2</v>
      </c>
      <c r="H27" s="1" t="s">
        <v>4</v>
      </c>
      <c r="I27" s="1" t="s">
        <v>9</v>
      </c>
    </row>
    <row r="28" spans="1:9" ht="17.25" customHeight="1" x14ac:dyDescent="0.25">
      <c r="A28" s="6" t="s">
        <v>59</v>
      </c>
      <c r="B28" s="1" t="s">
        <v>306</v>
      </c>
      <c r="C28" s="3" t="s">
        <v>10</v>
      </c>
      <c r="D28" s="4">
        <v>1</v>
      </c>
      <c r="E28" s="4" t="s">
        <v>271</v>
      </c>
      <c r="F28" s="4" t="s">
        <v>5</v>
      </c>
      <c r="G28" s="4">
        <v>2</v>
      </c>
      <c r="H28" s="4" t="s">
        <v>14</v>
      </c>
      <c r="I28" s="4" t="s">
        <v>9</v>
      </c>
    </row>
    <row r="29" spans="1:9" ht="17.25" customHeight="1" x14ac:dyDescent="0.25">
      <c r="A29" s="6" t="s">
        <v>60</v>
      </c>
      <c r="B29" s="1" t="s">
        <v>306</v>
      </c>
      <c r="C29" s="3" t="s">
        <v>10</v>
      </c>
      <c r="D29" s="4">
        <v>1</v>
      </c>
      <c r="E29" s="4" t="s">
        <v>272</v>
      </c>
      <c r="F29" s="4" t="s">
        <v>5</v>
      </c>
      <c r="G29" s="4">
        <v>1</v>
      </c>
      <c r="H29" s="4" t="s">
        <v>2</v>
      </c>
      <c r="I29" s="4" t="s">
        <v>3</v>
      </c>
    </row>
    <row r="30" spans="1:9" ht="17.25" customHeight="1" x14ac:dyDescent="0.25">
      <c r="A30" s="6" t="s">
        <v>61</v>
      </c>
      <c r="B30" s="1" t="s">
        <v>306</v>
      </c>
      <c r="C30" s="3" t="s">
        <v>10</v>
      </c>
      <c r="D30" s="4">
        <v>1</v>
      </c>
      <c r="E30" s="4" t="s">
        <v>273</v>
      </c>
      <c r="F30" s="4" t="s">
        <v>1</v>
      </c>
      <c r="G30" s="4">
        <v>1</v>
      </c>
      <c r="H30" s="4" t="s">
        <v>14</v>
      </c>
      <c r="I30" s="4" t="s">
        <v>9</v>
      </c>
    </row>
    <row r="31" spans="1:9" ht="17.25" customHeight="1" x14ac:dyDescent="0.25">
      <c r="A31" s="6" t="s">
        <v>62</v>
      </c>
      <c r="B31" s="1" t="s">
        <v>306</v>
      </c>
      <c r="C31" s="3" t="s">
        <v>10</v>
      </c>
      <c r="D31" s="4">
        <v>1</v>
      </c>
      <c r="E31" s="4" t="s">
        <v>274</v>
      </c>
      <c r="F31" s="4" t="s">
        <v>5</v>
      </c>
      <c r="G31" s="4">
        <v>6</v>
      </c>
      <c r="H31" s="4" t="s">
        <v>2</v>
      </c>
      <c r="I31" s="4" t="s">
        <v>9</v>
      </c>
    </row>
    <row r="32" spans="1:9" ht="17.25" customHeight="1" x14ac:dyDescent="0.25">
      <c r="A32" s="6" t="s">
        <v>63</v>
      </c>
      <c r="B32" s="1" t="s">
        <v>306</v>
      </c>
      <c r="C32" s="3" t="s">
        <v>10</v>
      </c>
      <c r="D32" s="4">
        <v>1</v>
      </c>
      <c r="E32" s="4" t="s">
        <v>275</v>
      </c>
      <c r="F32" s="4" t="s">
        <v>3</v>
      </c>
      <c r="G32" s="4">
        <v>1</v>
      </c>
      <c r="H32" s="4" t="s">
        <v>4</v>
      </c>
      <c r="I32" s="4" t="s">
        <v>3</v>
      </c>
    </row>
    <row r="33" spans="1:9" ht="17.25" customHeight="1" x14ac:dyDescent="0.25">
      <c r="A33" s="6" t="s">
        <v>64</v>
      </c>
      <c r="B33" s="1" t="s">
        <v>306</v>
      </c>
      <c r="C33" s="3" t="s">
        <v>10</v>
      </c>
      <c r="D33" s="4">
        <v>1</v>
      </c>
      <c r="E33" s="4" t="s">
        <v>276</v>
      </c>
      <c r="F33" s="4" t="s">
        <v>5</v>
      </c>
      <c r="G33" s="4">
        <v>3</v>
      </c>
      <c r="H33" s="4" t="s">
        <v>2</v>
      </c>
      <c r="I33" s="4" t="s">
        <v>9</v>
      </c>
    </row>
    <row r="34" spans="1:9" ht="17.25" customHeight="1" x14ac:dyDescent="0.25">
      <c r="A34" s="6" t="s">
        <v>65</v>
      </c>
      <c r="B34" s="1" t="s">
        <v>306</v>
      </c>
      <c r="C34" s="3" t="s">
        <v>10</v>
      </c>
      <c r="D34" s="4">
        <v>1</v>
      </c>
      <c r="E34" s="4" t="s">
        <v>276</v>
      </c>
      <c r="F34" s="4" t="s">
        <v>5</v>
      </c>
      <c r="G34" s="4">
        <v>2</v>
      </c>
      <c r="H34" s="4" t="s">
        <v>14</v>
      </c>
      <c r="I34" s="4" t="s">
        <v>9</v>
      </c>
    </row>
    <row r="35" spans="1:9" ht="17.25" customHeight="1" x14ac:dyDescent="0.25">
      <c r="A35" s="6" t="s">
        <v>66</v>
      </c>
      <c r="B35" s="1" t="s">
        <v>306</v>
      </c>
      <c r="C35" s="3" t="s">
        <v>10</v>
      </c>
      <c r="D35" s="4">
        <v>2</v>
      </c>
      <c r="E35" s="4" t="s">
        <v>277</v>
      </c>
      <c r="F35" s="4" t="s">
        <v>5</v>
      </c>
      <c r="G35" s="4">
        <v>3</v>
      </c>
      <c r="H35" s="4" t="s">
        <v>2</v>
      </c>
      <c r="I35" s="4" t="s">
        <v>9</v>
      </c>
    </row>
    <row r="36" spans="1:9" ht="17.25" customHeight="1" x14ac:dyDescent="0.25">
      <c r="A36" s="6" t="s">
        <v>67</v>
      </c>
      <c r="B36" s="1" t="s">
        <v>306</v>
      </c>
      <c r="C36" s="3" t="s">
        <v>10</v>
      </c>
      <c r="D36" s="4">
        <v>1</v>
      </c>
      <c r="E36" s="4" t="s">
        <v>278</v>
      </c>
      <c r="F36" s="4" t="s">
        <v>5</v>
      </c>
      <c r="G36" s="4">
        <v>1</v>
      </c>
      <c r="H36" s="4" t="s">
        <v>2</v>
      </c>
      <c r="I36" s="4" t="s">
        <v>3</v>
      </c>
    </row>
    <row r="37" spans="1:9" ht="17.25" customHeight="1" x14ac:dyDescent="0.25">
      <c r="A37" s="6" t="s">
        <v>68</v>
      </c>
      <c r="B37" s="1" t="s">
        <v>306</v>
      </c>
      <c r="C37" s="3" t="s">
        <v>10</v>
      </c>
      <c r="D37" s="4">
        <v>1</v>
      </c>
      <c r="E37" s="4" t="s">
        <v>279</v>
      </c>
      <c r="F37" s="4" t="s">
        <v>5</v>
      </c>
      <c r="G37" s="4">
        <v>1</v>
      </c>
      <c r="H37" s="4" t="s">
        <v>2</v>
      </c>
      <c r="I37" s="4" t="s">
        <v>3</v>
      </c>
    </row>
    <row r="38" spans="1:9" ht="17.25" customHeight="1" x14ac:dyDescent="0.25">
      <c r="A38" s="6" t="s">
        <v>69</v>
      </c>
      <c r="B38" s="1" t="s">
        <v>306</v>
      </c>
      <c r="C38" s="3" t="s">
        <v>10</v>
      </c>
      <c r="D38" s="4">
        <v>1</v>
      </c>
      <c r="E38" s="4" t="s">
        <v>280</v>
      </c>
      <c r="F38" s="4" t="s">
        <v>1</v>
      </c>
      <c r="G38" s="4">
        <v>3</v>
      </c>
      <c r="H38" s="4" t="s">
        <v>14</v>
      </c>
      <c r="I38" s="4" t="s">
        <v>3</v>
      </c>
    </row>
    <row r="39" spans="1:9" ht="17.25" customHeight="1" x14ac:dyDescent="0.25">
      <c r="A39" s="6" t="s">
        <v>70</v>
      </c>
      <c r="B39" s="1" t="s">
        <v>306</v>
      </c>
      <c r="C39" s="3" t="s">
        <v>10</v>
      </c>
      <c r="D39" s="4">
        <v>1</v>
      </c>
      <c r="E39" s="4" t="s">
        <v>281</v>
      </c>
      <c r="F39" s="4" t="s">
        <v>1</v>
      </c>
      <c r="G39" s="4">
        <v>1</v>
      </c>
      <c r="H39" s="4" t="s">
        <v>2</v>
      </c>
      <c r="I39" s="4" t="s">
        <v>3</v>
      </c>
    </row>
    <row r="40" spans="1:9" ht="17.25" customHeight="1" x14ac:dyDescent="0.25">
      <c r="A40" s="6" t="s">
        <v>71</v>
      </c>
      <c r="B40" s="1" t="s">
        <v>306</v>
      </c>
      <c r="C40" s="3" t="s">
        <v>11</v>
      </c>
      <c r="D40" s="4">
        <v>1</v>
      </c>
      <c r="E40" s="4" t="s">
        <v>282</v>
      </c>
      <c r="F40" s="4" t="s">
        <v>1</v>
      </c>
      <c r="G40" s="4">
        <v>2</v>
      </c>
      <c r="H40" s="4" t="s">
        <v>4</v>
      </c>
      <c r="I40" s="4" t="s">
        <v>9</v>
      </c>
    </row>
    <row r="41" spans="1:9" ht="17.25" customHeight="1" x14ac:dyDescent="0.25">
      <c r="A41" s="6" t="s">
        <v>72</v>
      </c>
      <c r="B41" s="1" t="s">
        <v>306</v>
      </c>
      <c r="C41" s="3" t="s">
        <v>11</v>
      </c>
      <c r="D41" s="4">
        <v>1</v>
      </c>
      <c r="E41" s="4" t="s">
        <v>283</v>
      </c>
      <c r="F41" s="4" t="s">
        <v>5</v>
      </c>
      <c r="G41" s="4">
        <v>1</v>
      </c>
      <c r="H41" s="4" t="s">
        <v>2</v>
      </c>
      <c r="I41" s="4" t="s">
        <v>3</v>
      </c>
    </row>
    <row r="42" spans="1:9" ht="17.25" customHeight="1" x14ac:dyDescent="0.25">
      <c r="A42" s="6" t="s">
        <v>73</v>
      </c>
      <c r="B42" s="1" t="s">
        <v>306</v>
      </c>
      <c r="C42" s="3" t="s">
        <v>11</v>
      </c>
      <c r="D42" s="4">
        <v>1</v>
      </c>
      <c r="E42" s="4" t="s">
        <v>284</v>
      </c>
      <c r="F42" s="4" t="s">
        <v>1</v>
      </c>
      <c r="G42" s="4">
        <v>6</v>
      </c>
      <c r="H42" s="4" t="s">
        <v>2</v>
      </c>
      <c r="I42" s="4" t="s">
        <v>3</v>
      </c>
    </row>
    <row r="43" spans="1:9" ht="17.25" customHeight="1" x14ac:dyDescent="0.25">
      <c r="A43" s="6" t="s">
        <v>74</v>
      </c>
      <c r="B43" s="1" t="s">
        <v>306</v>
      </c>
      <c r="C43" s="3" t="s">
        <v>11</v>
      </c>
      <c r="D43" s="4">
        <v>1</v>
      </c>
      <c r="E43" s="4" t="s">
        <v>285</v>
      </c>
      <c r="F43" s="4" t="s">
        <v>5</v>
      </c>
      <c r="G43" s="4">
        <v>1</v>
      </c>
      <c r="H43" s="4" t="s">
        <v>4</v>
      </c>
      <c r="I43" s="4" t="s">
        <v>9</v>
      </c>
    </row>
    <row r="44" spans="1:9" ht="17.25" customHeight="1" x14ac:dyDescent="0.25">
      <c r="A44" s="6" t="s">
        <v>75</v>
      </c>
      <c r="B44" s="1" t="s">
        <v>306</v>
      </c>
      <c r="C44" s="3" t="s">
        <v>11</v>
      </c>
      <c r="D44" s="4">
        <v>1</v>
      </c>
      <c r="E44" s="4" t="s">
        <v>281</v>
      </c>
      <c r="F44" s="4" t="s">
        <v>3</v>
      </c>
      <c r="G44" s="4">
        <v>2</v>
      </c>
      <c r="H44" s="4" t="s">
        <v>2</v>
      </c>
      <c r="I44" s="4" t="s">
        <v>3</v>
      </c>
    </row>
    <row r="45" spans="1:9" ht="17.25" customHeight="1" x14ac:dyDescent="0.25">
      <c r="A45" s="6" t="s">
        <v>76</v>
      </c>
      <c r="B45" s="1" t="s">
        <v>306</v>
      </c>
      <c r="C45" s="3" t="s">
        <v>11</v>
      </c>
      <c r="D45" s="4">
        <v>1</v>
      </c>
      <c r="E45" s="4" t="s">
        <v>286</v>
      </c>
      <c r="F45" s="4" t="s">
        <v>1</v>
      </c>
      <c r="G45" s="4">
        <v>2</v>
      </c>
      <c r="H45" s="4" t="s">
        <v>4</v>
      </c>
      <c r="I45" s="4" t="s">
        <v>3</v>
      </c>
    </row>
    <row r="46" spans="1:9" ht="17.25" customHeight="1" x14ac:dyDescent="0.25">
      <c r="A46" s="6" t="s">
        <v>77</v>
      </c>
      <c r="B46" s="1" t="s">
        <v>306</v>
      </c>
      <c r="C46" s="3" t="s">
        <v>11</v>
      </c>
      <c r="D46" s="4">
        <v>1</v>
      </c>
      <c r="E46" s="4" t="s">
        <v>287</v>
      </c>
      <c r="F46" s="4" t="s">
        <v>5</v>
      </c>
      <c r="G46" s="4">
        <v>2</v>
      </c>
      <c r="H46" s="4" t="s">
        <v>2</v>
      </c>
      <c r="I46" s="4" t="s">
        <v>9</v>
      </c>
    </row>
    <row r="47" spans="1:9" ht="17.25" customHeight="1" x14ac:dyDescent="0.25">
      <c r="A47" s="6" t="s">
        <v>78</v>
      </c>
      <c r="B47" s="1" t="s">
        <v>306</v>
      </c>
      <c r="C47" s="3" t="s">
        <v>11</v>
      </c>
      <c r="D47" s="4">
        <v>2</v>
      </c>
      <c r="E47" s="4" t="s">
        <v>288</v>
      </c>
      <c r="F47" s="4" t="s">
        <v>1</v>
      </c>
      <c r="G47" s="4">
        <v>1</v>
      </c>
      <c r="H47" s="4" t="s">
        <v>4</v>
      </c>
      <c r="I47" s="4" t="s">
        <v>3</v>
      </c>
    </row>
    <row r="48" spans="1:9" ht="17.25" customHeight="1" x14ac:dyDescent="0.25">
      <c r="A48" s="6" t="s">
        <v>79</v>
      </c>
      <c r="B48" s="1" t="s">
        <v>306</v>
      </c>
      <c r="C48" s="3" t="s">
        <v>12</v>
      </c>
      <c r="D48" s="4">
        <v>1</v>
      </c>
      <c r="E48" s="4" t="s">
        <v>289</v>
      </c>
      <c r="F48" s="4" t="s">
        <v>5</v>
      </c>
      <c r="G48" s="4">
        <v>6</v>
      </c>
      <c r="H48" s="4" t="s">
        <v>2</v>
      </c>
      <c r="I48" s="4" t="s">
        <v>3</v>
      </c>
    </row>
    <row r="49" spans="1:9" ht="17.25" customHeight="1" x14ac:dyDescent="0.25">
      <c r="A49" s="6" t="s">
        <v>80</v>
      </c>
      <c r="B49" s="1" t="s">
        <v>306</v>
      </c>
      <c r="C49" s="3" t="s">
        <v>12</v>
      </c>
      <c r="D49" s="4">
        <v>1</v>
      </c>
      <c r="E49" s="4" t="s">
        <v>290</v>
      </c>
      <c r="F49" s="4" t="s">
        <v>5</v>
      </c>
      <c r="G49" s="4">
        <v>5</v>
      </c>
      <c r="H49" s="4" t="s">
        <v>2</v>
      </c>
      <c r="I49" s="4" t="s">
        <v>9</v>
      </c>
    </row>
    <row r="50" spans="1:9" ht="17.25" customHeight="1" x14ac:dyDescent="0.25">
      <c r="A50" s="6" t="s">
        <v>81</v>
      </c>
      <c r="B50" s="1" t="s">
        <v>306</v>
      </c>
      <c r="C50" s="3" t="s">
        <v>12</v>
      </c>
      <c r="D50" s="4">
        <v>1</v>
      </c>
      <c r="E50" s="4" t="s">
        <v>291</v>
      </c>
      <c r="F50" s="4" t="s">
        <v>1</v>
      </c>
      <c r="G50" s="4">
        <v>1</v>
      </c>
      <c r="H50" s="4" t="s">
        <v>14</v>
      </c>
      <c r="I50" s="4" t="s">
        <v>9</v>
      </c>
    </row>
    <row r="51" spans="1:9" ht="17.25" customHeight="1" x14ac:dyDescent="0.25">
      <c r="A51" s="6" t="s">
        <v>82</v>
      </c>
      <c r="B51" s="1" t="s">
        <v>306</v>
      </c>
      <c r="C51" s="3" t="s">
        <v>12</v>
      </c>
      <c r="D51" s="4">
        <v>1</v>
      </c>
      <c r="E51" s="4" t="s">
        <v>292</v>
      </c>
      <c r="F51" s="4" t="s">
        <v>5</v>
      </c>
      <c r="G51" s="4">
        <v>3</v>
      </c>
      <c r="H51" s="4" t="s">
        <v>4</v>
      </c>
      <c r="I51" s="4" t="s">
        <v>3</v>
      </c>
    </row>
    <row r="52" spans="1:9" ht="17.25" customHeight="1" x14ac:dyDescent="0.25">
      <c r="A52" s="6" t="s">
        <v>83</v>
      </c>
      <c r="B52" s="1" t="s">
        <v>306</v>
      </c>
      <c r="C52" s="3" t="s">
        <v>12</v>
      </c>
      <c r="D52" s="4">
        <v>1</v>
      </c>
      <c r="E52" s="4" t="s">
        <v>293</v>
      </c>
      <c r="F52" s="4" t="s">
        <v>3</v>
      </c>
      <c r="G52" s="4">
        <v>1</v>
      </c>
      <c r="H52" s="4" t="s">
        <v>2</v>
      </c>
      <c r="I52" s="4" t="s">
        <v>3</v>
      </c>
    </row>
    <row r="53" spans="1:9" ht="17.25" customHeight="1" x14ac:dyDescent="0.25">
      <c r="A53" s="6" t="s">
        <v>84</v>
      </c>
      <c r="B53" s="1" t="s">
        <v>306</v>
      </c>
      <c r="C53" s="3" t="s">
        <v>12</v>
      </c>
      <c r="D53" s="4">
        <v>2</v>
      </c>
      <c r="E53" s="4" t="s">
        <v>294</v>
      </c>
      <c r="F53" s="4" t="s">
        <v>5</v>
      </c>
      <c r="G53" s="4">
        <v>1</v>
      </c>
      <c r="H53" s="4" t="s">
        <v>2</v>
      </c>
      <c r="I53" s="4" t="s">
        <v>3</v>
      </c>
    </row>
    <row r="54" spans="1:9" ht="17.25" customHeight="1" x14ac:dyDescent="0.25">
      <c r="A54" s="6" t="s">
        <v>85</v>
      </c>
      <c r="B54" s="1" t="s">
        <v>306</v>
      </c>
      <c r="C54" s="3" t="s">
        <v>13</v>
      </c>
      <c r="D54" s="4">
        <v>2</v>
      </c>
      <c r="E54" s="4" t="s">
        <v>295</v>
      </c>
      <c r="F54" s="4" t="s">
        <v>5</v>
      </c>
      <c r="G54" s="4">
        <v>1</v>
      </c>
      <c r="H54" s="4" t="s">
        <v>2</v>
      </c>
      <c r="I54" s="4" t="s">
        <v>3</v>
      </c>
    </row>
    <row r="55" spans="1:9" ht="17.25" customHeight="1" x14ac:dyDescent="0.25">
      <c r="A55" s="6" t="s">
        <v>86</v>
      </c>
      <c r="B55" s="1" t="s">
        <v>306</v>
      </c>
      <c r="C55" s="3" t="s">
        <v>13</v>
      </c>
      <c r="D55" s="4">
        <v>2</v>
      </c>
      <c r="E55" s="4" t="s">
        <v>296</v>
      </c>
      <c r="F55" s="4" t="s">
        <v>1</v>
      </c>
      <c r="G55" s="4">
        <v>5</v>
      </c>
      <c r="H55" s="4" t="s">
        <v>4</v>
      </c>
      <c r="I55" s="4" t="s">
        <v>3</v>
      </c>
    </row>
    <row r="56" spans="1:9" ht="17.25" customHeight="1" x14ac:dyDescent="0.25">
      <c r="A56" s="6" t="s">
        <v>87</v>
      </c>
      <c r="B56" s="1" t="s">
        <v>306</v>
      </c>
      <c r="C56" s="3" t="s">
        <v>13</v>
      </c>
      <c r="D56" s="4">
        <v>1</v>
      </c>
      <c r="E56" s="4" t="s">
        <v>297</v>
      </c>
      <c r="F56" s="4" t="s">
        <v>8</v>
      </c>
      <c r="G56" s="4">
        <v>4</v>
      </c>
      <c r="H56" s="4" t="s">
        <v>14</v>
      </c>
      <c r="I56" s="4" t="s">
        <v>9</v>
      </c>
    </row>
    <row r="57" spans="1:9" ht="17.25" customHeight="1" x14ac:dyDescent="0.25">
      <c r="A57" s="6" t="s">
        <v>88</v>
      </c>
      <c r="B57" s="1" t="s">
        <v>306</v>
      </c>
      <c r="C57" s="1" t="s">
        <v>13</v>
      </c>
      <c r="D57" s="1">
        <v>2</v>
      </c>
      <c r="E57" s="1" t="s">
        <v>298</v>
      </c>
      <c r="F57" s="1" t="s">
        <v>5</v>
      </c>
      <c r="G57" s="1">
        <v>2</v>
      </c>
      <c r="H57" s="1" t="s">
        <v>14</v>
      </c>
      <c r="I57" s="1" t="s">
        <v>3</v>
      </c>
    </row>
    <row r="58" spans="1:9" ht="17.25" customHeight="1" x14ac:dyDescent="0.25">
      <c r="A58" s="6" t="s">
        <v>89</v>
      </c>
      <c r="B58" s="1" t="s">
        <v>306</v>
      </c>
      <c r="C58" s="1" t="s">
        <v>13</v>
      </c>
      <c r="D58" s="1">
        <v>1</v>
      </c>
      <c r="E58" s="1" t="s">
        <v>281</v>
      </c>
      <c r="F58" s="1" t="s">
        <v>5</v>
      </c>
      <c r="G58" s="1">
        <v>1</v>
      </c>
      <c r="H58" s="1" t="s">
        <v>14</v>
      </c>
      <c r="I58" s="1" t="s">
        <v>3</v>
      </c>
    </row>
    <row r="59" spans="1:9" ht="17.25" customHeight="1" x14ac:dyDescent="0.25">
      <c r="A59" s="6" t="s">
        <v>90</v>
      </c>
      <c r="B59" s="1" t="s">
        <v>306</v>
      </c>
      <c r="C59" s="1" t="s">
        <v>13</v>
      </c>
      <c r="D59" s="1">
        <v>3</v>
      </c>
      <c r="E59" s="1" t="s">
        <v>299</v>
      </c>
      <c r="F59" s="1" t="s">
        <v>5</v>
      </c>
      <c r="G59" s="1">
        <v>1</v>
      </c>
      <c r="H59" s="1" t="s">
        <v>14</v>
      </c>
      <c r="I59" s="1" t="s">
        <v>3</v>
      </c>
    </row>
    <row r="60" spans="1:9" ht="17.25" customHeight="1" x14ac:dyDescent="0.25">
      <c r="A60" s="6" t="s">
        <v>91</v>
      </c>
      <c r="B60" s="1" t="s">
        <v>306</v>
      </c>
      <c r="C60" s="1" t="s">
        <v>13</v>
      </c>
      <c r="D60" s="1">
        <v>1</v>
      </c>
      <c r="E60" s="1" t="s">
        <v>300</v>
      </c>
      <c r="F60" s="1" t="s">
        <v>5</v>
      </c>
      <c r="G60" s="1">
        <v>3</v>
      </c>
      <c r="H60" s="1" t="s">
        <v>2</v>
      </c>
      <c r="I60" s="1" t="s">
        <v>3</v>
      </c>
    </row>
    <row r="61" spans="1:9" ht="17.25" customHeight="1" x14ac:dyDescent="0.25">
      <c r="A61" s="6" t="s">
        <v>92</v>
      </c>
      <c r="B61" s="1" t="s">
        <v>306</v>
      </c>
      <c r="C61" s="1" t="s">
        <v>13</v>
      </c>
      <c r="D61" s="1">
        <v>1</v>
      </c>
      <c r="E61" s="1" t="s">
        <v>301</v>
      </c>
      <c r="F61" s="1" t="s">
        <v>1</v>
      </c>
      <c r="G61" s="1">
        <v>5</v>
      </c>
      <c r="H61" s="1" t="s">
        <v>2</v>
      </c>
      <c r="I61" s="1" t="s">
        <v>3</v>
      </c>
    </row>
    <row r="62" spans="1:9" ht="17.25" customHeight="1" x14ac:dyDescent="0.25">
      <c r="A62" s="6" t="s">
        <v>93</v>
      </c>
      <c r="B62" s="1" t="s">
        <v>306</v>
      </c>
      <c r="C62" s="1" t="s">
        <v>15</v>
      </c>
      <c r="D62" s="1">
        <v>1</v>
      </c>
      <c r="E62" s="1" t="s">
        <v>278</v>
      </c>
      <c r="F62" s="1" t="s">
        <v>5</v>
      </c>
      <c r="G62" s="1">
        <v>1</v>
      </c>
      <c r="H62" s="1" t="s">
        <v>14</v>
      </c>
      <c r="I62" s="1" t="s">
        <v>3</v>
      </c>
    </row>
    <row r="63" spans="1:9" ht="17.25" customHeight="1" x14ac:dyDescent="0.25">
      <c r="A63" s="6" t="s">
        <v>94</v>
      </c>
      <c r="B63" s="1" t="s">
        <v>306</v>
      </c>
      <c r="C63" s="1" t="s">
        <v>15</v>
      </c>
      <c r="D63" s="1">
        <v>2</v>
      </c>
      <c r="E63" s="1" t="s">
        <v>302</v>
      </c>
      <c r="F63" s="1" t="s">
        <v>5</v>
      </c>
      <c r="G63" s="1">
        <v>3</v>
      </c>
      <c r="H63" s="1" t="s">
        <v>14</v>
      </c>
      <c r="I63" s="1" t="s">
        <v>3</v>
      </c>
    </row>
    <row r="64" spans="1:9" ht="17.25" customHeight="1" x14ac:dyDescent="0.25">
      <c r="A64" s="6" t="s">
        <v>95</v>
      </c>
      <c r="B64" s="1" t="s">
        <v>306</v>
      </c>
      <c r="C64" s="1" t="s">
        <v>15</v>
      </c>
      <c r="D64" s="1">
        <v>1</v>
      </c>
      <c r="E64" s="1" t="s">
        <v>303</v>
      </c>
      <c r="F64" s="1" t="s">
        <v>1</v>
      </c>
      <c r="G64" s="1">
        <v>1</v>
      </c>
      <c r="H64" s="1" t="s">
        <v>2</v>
      </c>
      <c r="I64" s="1" t="s">
        <v>3</v>
      </c>
    </row>
    <row r="65" spans="1:9" ht="17.25" customHeight="1" x14ac:dyDescent="0.25">
      <c r="A65" s="6" t="s">
        <v>96</v>
      </c>
      <c r="B65" s="1" t="s">
        <v>306</v>
      </c>
      <c r="C65" s="1" t="s">
        <v>15</v>
      </c>
      <c r="D65" s="1">
        <v>2</v>
      </c>
      <c r="E65" s="1" t="s">
        <v>304</v>
      </c>
      <c r="F65" s="1" t="s">
        <v>5</v>
      </c>
      <c r="G65" s="1">
        <v>3</v>
      </c>
      <c r="H65" s="1" t="s">
        <v>2</v>
      </c>
      <c r="I65" s="1" t="s">
        <v>3</v>
      </c>
    </row>
    <row r="66" spans="1:9" ht="17.25" customHeight="1" x14ac:dyDescent="0.25">
      <c r="A66" s="6" t="s">
        <v>97</v>
      </c>
      <c r="B66" s="1" t="s">
        <v>306</v>
      </c>
      <c r="C66" s="1" t="s">
        <v>16</v>
      </c>
      <c r="D66" s="1">
        <v>1</v>
      </c>
      <c r="E66" s="1" t="s">
        <v>296</v>
      </c>
      <c r="F66" s="1" t="s">
        <v>3</v>
      </c>
      <c r="G66" s="1">
        <v>3</v>
      </c>
      <c r="H66" s="1" t="s">
        <v>14</v>
      </c>
      <c r="I66" s="1" t="s">
        <v>3</v>
      </c>
    </row>
    <row r="67" spans="1:9" ht="17.25" customHeight="1" x14ac:dyDescent="0.25">
      <c r="A67" s="6" t="s">
        <v>98</v>
      </c>
      <c r="B67" s="1" t="s">
        <v>306</v>
      </c>
      <c r="C67" s="1" t="s">
        <v>16</v>
      </c>
      <c r="D67" s="1">
        <v>1</v>
      </c>
      <c r="E67" s="1" t="s">
        <v>305</v>
      </c>
      <c r="F67" s="1" t="s">
        <v>1</v>
      </c>
      <c r="G67" s="1">
        <v>3</v>
      </c>
      <c r="H67" s="1" t="s">
        <v>2</v>
      </c>
      <c r="I67" s="1" t="s">
        <v>9</v>
      </c>
    </row>
    <row r="68" spans="1:9" ht="17.25" customHeight="1" x14ac:dyDescent="0.25">
      <c r="A68" s="6" t="s">
        <v>99</v>
      </c>
      <c r="B68" s="1" t="s">
        <v>306</v>
      </c>
      <c r="C68" s="1" t="s">
        <v>16</v>
      </c>
      <c r="D68" s="1">
        <v>2</v>
      </c>
      <c r="E68" s="1" t="s">
        <v>306</v>
      </c>
      <c r="F68" s="1" t="s">
        <v>1</v>
      </c>
      <c r="G68" s="1">
        <v>2</v>
      </c>
      <c r="H68" s="1" t="s">
        <v>4</v>
      </c>
      <c r="I68" s="1" t="s">
        <v>9</v>
      </c>
    </row>
    <row r="69" spans="1:9" ht="17.25" customHeight="1" x14ac:dyDescent="0.25">
      <c r="A69" s="6" t="s">
        <v>100</v>
      </c>
      <c r="B69" s="1" t="s">
        <v>306</v>
      </c>
      <c r="C69" s="1" t="s">
        <v>16</v>
      </c>
      <c r="D69" s="1">
        <v>3</v>
      </c>
      <c r="E69" s="1" t="s">
        <v>281</v>
      </c>
      <c r="F69" s="1" t="s">
        <v>1</v>
      </c>
      <c r="G69" s="1">
        <v>5</v>
      </c>
      <c r="H69" s="1" t="s">
        <v>4</v>
      </c>
      <c r="I69" s="1" t="s">
        <v>3</v>
      </c>
    </row>
    <row r="70" spans="1:9" ht="17.25" customHeight="1" x14ac:dyDescent="0.25">
      <c r="A70" s="6" t="s">
        <v>101</v>
      </c>
      <c r="B70" s="1" t="s">
        <v>306</v>
      </c>
      <c r="C70" s="1" t="s">
        <v>17</v>
      </c>
      <c r="D70" s="1">
        <v>2</v>
      </c>
      <c r="E70" s="1" t="s">
        <v>307</v>
      </c>
      <c r="F70" s="1" t="s">
        <v>5</v>
      </c>
      <c r="G70" s="1">
        <v>3</v>
      </c>
      <c r="H70" s="1" t="s">
        <v>2</v>
      </c>
      <c r="I70" s="1" t="s">
        <v>3</v>
      </c>
    </row>
    <row r="71" spans="1:9" ht="17.25" customHeight="1" x14ac:dyDescent="0.25">
      <c r="A71" s="6" t="s">
        <v>102</v>
      </c>
      <c r="B71" s="1" t="s">
        <v>306</v>
      </c>
      <c r="C71" s="1" t="s">
        <v>17</v>
      </c>
      <c r="D71" s="1">
        <v>1</v>
      </c>
      <c r="E71" s="1" t="s">
        <v>279</v>
      </c>
      <c r="F71" s="1" t="s">
        <v>5</v>
      </c>
      <c r="G71" s="1">
        <v>5</v>
      </c>
      <c r="H71" s="1" t="s">
        <v>14</v>
      </c>
      <c r="I71" s="1" t="s">
        <v>3</v>
      </c>
    </row>
    <row r="72" spans="1:9" ht="17.25" customHeight="1" x14ac:dyDescent="0.25">
      <c r="A72" s="6" t="s">
        <v>103</v>
      </c>
      <c r="B72" s="1" t="s">
        <v>306</v>
      </c>
      <c r="C72" s="1" t="s">
        <v>17</v>
      </c>
      <c r="D72" s="1">
        <v>2</v>
      </c>
      <c r="E72" s="1" t="s">
        <v>308</v>
      </c>
      <c r="F72" s="1" t="s">
        <v>5</v>
      </c>
      <c r="G72" s="1">
        <v>1</v>
      </c>
      <c r="H72" s="1" t="s">
        <v>2</v>
      </c>
      <c r="I72" s="1" t="s">
        <v>3</v>
      </c>
    </row>
    <row r="73" spans="1:9" ht="17.25" customHeight="1" x14ac:dyDescent="0.25">
      <c r="A73" s="6" t="s">
        <v>104</v>
      </c>
      <c r="B73" s="1" t="s">
        <v>306</v>
      </c>
      <c r="C73" s="1" t="s">
        <v>17</v>
      </c>
      <c r="D73" s="1">
        <v>2</v>
      </c>
      <c r="E73" s="1" t="s">
        <v>309</v>
      </c>
      <c r="F73" s="1" t="s">
        <v>5</v>
      </c>
      <c r="G73" s="1">
        <v>3</v>
      </c>
      <c r="H73" s="1" t="s">
        <v>2</v>
      </c>
      <c r="I73" s="1" t="s">
        <v>9</v>
      </c>
    </row>
    <row r="74" spans="1:9" ht="17.25" customHeight="1" x14ac:dyDescent="0.25">
      <c r="A74" s="6" t="s">
        <v>105</v>
      </c>
      <c r="B74" s="1" t="s">
        <v>306</v>
      </c>
      <c r="C74" s="1" t="s">
        <v>17</v>
      </c>
      <c r="D74" s="1">
        <v>1</v>
      </c>
      <c r="E74" s="1" t="s">
        <v>251</v>
      </c>
      <c r="F74" s="1" t="s">
        <v>8</v>
      </c>
      <c r="G74" s="1">
        <v>2</v>
      </c>
      <c r="H74" s="1" t="s">
        <v>4</v>
      </c>
      <c r="I74" s="1" t="s">
        <v>3</v>
      </c>
    </row>
    <row r="75" spans="1:9" ht="17.25" customHeight="1" x14ac:dyDescent="0.25">
      <c r="A75" s="6" t="s">
        <v>106</v>
      </c>
      <c r="B75" s="1" t="s">
        <v>306</v>
      </c>
      <c r="C75" s="1" t="s">
        <v>18</v>
      </c>
      <c r="D75" s="1">
        <v>2</v>
      </c>
      <c r="E75" s="1" t="s">
        <v>310</v>
      </c>
      <c r="F75" s="1" t="s">
        <v>5</v>
      </c>
      <c r="G75" s="1">
        <v>1</v>
      </c>
      <c r="H75" s="1" t="s">
        <v>2</v>
      </c>
      <c r="I75" s="1" t="s">
        <v>3</v>
      </c>
    </row>
    <row r="76" spans="1:9" ht="17.25" customHeight="1" x14ac:dyDescent="0.25">
      <c r="A76" s="6" t="s">
        <v>107</v>
      </c>
      <c r="B76" s="1" t="s">
        <v>306</v>
      </c>
      <c r="C76" s="1" t="s">
        <v>18</v>
      </c>
      <c r="D76" s="1">
        <v>1</v>
      </c>
      <c r="E76" s="1" t="s">
        <v>304</v>
      </c>
      <c r="F76" s="1" t="s">
        <v>5</v>
      </c>
      <c r="G76" s="1">
        <v>1</v>
      </c>
      <c r="H76" s="1" t="s">
        <v>4</v>
      </c>
      <c r="I76" s="1" t="s">
        <v>3</v>
      </c>
    </row>
    <row r="77" spans="1:9" ht="17.25" customHeight="1" x14ac:dyDescent="0.25">
      <c r="A77" s="6" t="s">
        <v>108</v>
      </c>
      <c r="B77" s="1" t="s">
        <v>306</v>
      </c>
      <c r="C77" s="1" t="s">
        <v>18</v>
      </c>
      <c r="D77" s="1">
        <v>1</v>
      </c>
      <c r="E77" s="1" t="s">
        <v>290</v>
      </c>
      <c r="F77" s="1" t="s">
        <v>8</v>
      </c>
      <c r="G77" s="1">
        <v>5</v>
      </c>
      <c r="H77" s="1" t="s">
        <v>4</v>
      </c>
      <c r="I77" s="1" t="s">
        <v>9</v>
      </c>
    </row>
    <row r="78" spans="1:9" ht="17.25" customHeight="1" x14ac:dyDescent="0.25">
      <c r="A78" s="6" t="s">
        <v>109</v>
      </c>
      <c r="B78" s="1" t="s">
        <v>306</v>
      </c>
      <c r="C78" s="1" t="s">
        <v>18</v>
      </c>
      <c r="D78" s="1">
        <v>2</v>
      </c>
      <c r="E78" s="1" t="s">
        <v>311</v>
      </c>
      <c r="F78" s="1" t="s">
        <v>5</v>
      </c>
      <c r="G78" s="1">
        <v>3</v>
      </c>
      <c r="H78" s="1" t="s">
        <v>14</v>
      </c>
      <c r="I78" s="1" t="s">
        <v>3</v>
      </c>
    </row>
    <row r="79" spans="1:9" ht="17.25" customHeight="1" x14ac:dyDescent="0.25">
      <c r="A79" s="6" t="s">
        <v>110</v>
      </c>
      <c r="B79" s="1" t="s">
        <v>306</v>
      </c>
      <c r="C79" s="1" t="s">
        <v>19</v>
      </c>
      <c r="D79" s="1">
        <v>1</v>
      </c>
      <c r="E79" s="1" t="s">
        <v>312</v>
      </c>
      <c r="F79" s="1" t="s">
        <v>5</v>
      </c>
      <c r="G79" s="1">
        <v>4</v>
      </c>
      <c r="H79" s="1" t="s">
        <v>4</v>
      </c>
      <c r="I79" s="1" t="s">
        <v>9</v>
      </c>
    </row>
    <row r="80" spans="1:9" ht="17.25" customHeight="1" x14ac:dyDescent="0.25">
      <c r="A80" s="6" t="s">
        <v>111</v>
      </c>
      <c r="B80" s="1" t="s">
        <v>306</v>
      </c>
      <c r="C80" s="1" t="s">
        <v>19</v>
      </c>
      <c r="D80" s="1">
        <v>1</v>
      </c>
      <c r="E80" s="1" t="s">
        <v>313</v>
      </c>
      <c r="F80" s="1" t="s">
        <v>5</v>
      </c>
      <c r="G80" s="1">
        <v>4</v>
      </c>
      <c r="H80" s="1" t="s">
        <v>14</v>
      </c>
      <c r="I80" s="1" t="s">
        <v>3</v>
      </c>
    </row>
    <row r="81" spans="1:9" ht="17.25" customHeight="1" x14ac:dyDescent="0.25">
      <c r="A81" s="6" t="s">
        <v>112</v>
      </c>
      <c r="B81" s="1" t="s">
        <v>306</v>
      </c>
      <c r="C81" s="1" t="s">
        <v>19</v>
      </c>
      <c r="D81" s="1">
        <v>2</v>
      </c>
      <c r="E81" s="1" t="s">
        <v>302</v>
      </c>
      <c r="F81" s="1" t="s">
        <v>1</v>
      </c>
      <c r="G81" s="1">
        <v>2</v>
      </c>
      <c r="H81" s="1" t="s">
        <v>2</v>
      </c>
      <c r="I81" s="1" t="s">
        <v>3</v>
      </c>
    </row>
    <row r="82" spans="1:9" ht="17.25" customHeight="1" x14ac:dyDescent="0.25">
      <c r="A82" s="6" t="s">
        <v>113</v>
      </c>
      <c r="B82" s="1" t="s">
        <v>306</v>
      </c>
      <c r="C82" s="1" t="s">
        <v>19</v>
      </c>
      <c r="D82" s="1">
        <v>1</v>
      </c>
      <c r="E82" s="1" t="s">
        <v>314</v>
      </c>
      <c r="F82" s="1" t="s">
        <v>5</v>
      </c>
      <c r="G82" s="1">
        <v>1</v>
      </c>
      <c r="H82" s="1" t="s">
        <v>2</v>
      </c>
      <c r="I82" s="1" t="s">
        <v>3</v>
      </c>
    </row>
    <row r="83" spans="1:9" ht="17.25" customHeight="1" x14ac:dyDescent="0.25">
      <c r="A83" s="6" t="s">
        <v>114</v>
      </c>
      <c r="B83" s="1" t="s">
        <v>306</v>
      </c>
      <c r="C83" s="1" t="s">
        <v>19</v>
      </c>
      <c r="D83" s="1">
        <v>1</v>
      </c>
      <c r="E83" s="1" t="s">
        <v>315</v>
      </c>
      <c r="F83" s="1" t="s">
        <v>8</v>
      </c>
      <c r="G83" s="1">
        <v>3</v>
      </c>
      <c r="H83" s="1" t="s">
        <v>2</v>
      </c>
      <c r="I83" s="1" t="s">
        <v>3</v>
      </c>
    </row>
    <row r="84" spans="1:9" ht="17.25" customHeight="1" x14ac:dyDescent="0.25">
      <c r="A84" s="6" t="s">
        <v>115</v>
      </c>
      <c r="B84" s="1" t="s">
        <v>306</v>
      </c>
      <c r="C84" s="1" t="s">
        <v>19</v>
      </c>
      <c r="D84" s="1">
        <v>2</v>
      </c>
      <c r="E84" s="1" t="s">
        <v>316</v>
      </c>
      <c r="F84" s="1" t="s">
        <v>3</v>
      </c>
      <c r="G84" s="1">
        <v>3</v>
      </c>
      <c r="H84" s="1" t="s">
        <v>14</v>
      </c>
      <c r="I84" s="1" t="s">
        <v>3</v>
      </c>
    </row>
    <row r="85" spans="1:9" ht="17.25" customHeight="1" x14ac:dyDescent="0.25">
      <c r="A85" s="6" t="s">
        <v>116</v>
      </c>
      <c r="B85" s="1" t="s">
        <v>306</v>
      </c>
      <c r="C85" s="1" t="s">
        <v>20</v>
      </c>
      <c r="D85" s="1">
        <v>1</v>
      </c>
      <c r="E85" s="1" t="s">
        <v>317</v>
      </c>
      <c r="F85" s="1" t="s">
        <v>1</v>
      </c>
      <c r="G85" s="1">
        <v>4</v>
      </c>
      <c r="H85" s="1" t="s">
        <v>14</v>
      </c>
      <c r="I85" s="1" t="s">
        <v>3</v>
      </c>
    </row>
    <row r="86" spans="1:9" ht="17.25" customHeight="1" x14ac:dyDescent="0.25">
      <c r="A86" s="6" t="s">
        <v>117</v>
      </c>
      <c r="B86" s="1" t="s">
        <v>306</v>
      </c>
      <c r="C86" s="1" t="s">
        <v>20</v>
      </c>
      <c r="D86" s="1">
        <v>1</v>
      </c>
      <c r="E86" s="1" t="s">
        <v>310</v>
      </c>
      <c r="F86" s="1" t="s">
        <v>5</v>
      </c>
      <c r="G86" s="1">
        <v>3</v>
      </c>
      <c r="H86" s="1" t="s">
        <v>14</v>
      </c>
      <c r="I86" s="1" t="s">
        <v>3</v>
      </c>
    </row>
    <row r="87" spans="1:9" ht="17.25" customHeight="1" x14ac:dyDescent="0.25">
      <c r="A87" s="6" t="s">
        <v>118</v>
      </c>
      <c r="B87" s="1" t="s">
        <v>306</v>
      </c>
      <c r="C87" s="1" t="s">
        <v>20</v>
      </c>
      <c r="D87" s="1">
        <v>2</v>
      </c>
      <c r="E87" s="1" t="s">
        <v>318</v>
      </c>
      <c r="F87" s="1" t="s">
        <v>5</v>
      </c>
      <c r="G87" s="1">
        <v>1</v>
      </c>
      <c r="H87" s="1" t="s">
        <v>14</v>
      </c>
      <c r="I87" s="1" t="s">
        <v>3</v>
      </c>
    </row>
    <row r="88" spans="1:9" ht="17.25" customHeight="1" x14ac:dyDescent="0.25">
      <c r="A88" s="6" t="s">
        <v>119</v>
      </c>
      <c r="B88" s="1" t="s">
        <v>306</v>
      </c>
      <c r="C88" s="1" t="s">
        <v>21</v>
      </c>
      <c r="D88" s="1">
        <v>1</v>
      </c>
      <c r="E88" s="1" t="s">
        <v>319</v>
      </c>
      <c r="F88" s="1" t="s">
        <v>8</v>
      </c>
      <c r="G88" s="1">
        <v>2</v>
      </c>
      <c r="H88" s="1" t="s">
        <v>14</v>
      </c>
      <c r="I88" s="1" t="s">
        <v>3</v>
      </c>
    </row>
    <row r="89" spans="1:9" ht="17.25" customHeight="1" x14ac:dyDescent="0.25">
      <c r="A89" s="6" t="s">
        <v>120</v>
      </c>
      <c r="B89" s="1" t="s">
        <v>306</v>
      </c>
      <c r="C89" s="1" t="s">
        <v>21</v>
      </c>
      <c r="D89" s="1">
        <v>1</v>
      </c>
      <c r="E89" s="1" t="s">
        <v>320</v>
      </c>
      <c r="F89" s="1" t="s">
        <v>5</v>
      </c>
      <c r="G89" s="1">
        <v>2</v>
      </c>
      <c r="H89" s="1" t="s">
        <v>14</v>
      </c>
      <c r="I89" s="1" t="s">
        <v>3</v>
      </c>
    </row>
    <row r="90" spans="1:9" ht="17.25" customHeight="1" x14ac:dyDescent="0.25">
      <c r="A90" s="6" t="s">
        <v>121</v>
      </c>
      <c r="B90" s="1" t="s">
        <v>306</v>
      </c>
      <c r="C90" s="1" t="s">
        <v>21</v>
      </c>
      <c r="D90" s="1">
        <v>2</v>
      </c>
      <c r="E90" s="1" t="s">
        <v>321</v>
      </c>
      <c r="F90" s="1" t="s">
        <v>5</v>
      </c>
      <c r="G90" s="1">
        <v>2</v>
      </c>
      <c r="H90" s="1" t="s">
        <v>14</v>
      </c>
      <c r="I90" s="1" t="s">
        <v>9</v>
      </c>
    </row>
    <row r="91" spans="1:9" ht="17.25" customHeight="1" x14ac:dyDescent="0.25">
      <c r="A91" s="6" t="s">
        <v>122</v>
      </c>
      <c r="B91" s="1" t="s">
        <v>306</v>
      </c>
      <c r="C91" s="1" t="s">
        <v>21</v>
      </c>
      <c r="D91" s="1">
        <v>2</v>
      </c>
      <c r="E91" s="1" t="s">
        <v>322</v>
      </c>
      <c r="F91" s="1" t="s">
        <v>8</v>
      </c>
      <c r="G91" s="1">
        <v>2</v>
      </c>
      <c r="H91" s="1" t="s">
        <v>14</v>
      </c>
      <c r="I91" s="1" t="s">
        <v>3</v>
      </c>
    </row>
    <row r="92" spans="1:9" ht="17.25" customHeight="1" x14ac:dyDescent="0.25">
      <c r="A92" s="6" t="s">
        <v>123</v>
      </c>
      <c r="B92" s="1" t="s">
        <v>306</v>
      </c>
      <c r="C92" s="1" t="s">
        <v>22</v>
      </c>
      <c r="D92" s="1">
        <v>2</v>
      </c>
      <c r="E92" s="1" t="s">
        <v>323</v>
      </c>
      <c r="F92" s="1" t="s">
        <v>5</v>
      </c>
      <c r="G92" s="1">
        <v>3</v>
      </c>
      <c r="H92" s="1" t="s">
        <v>14</v>
      </c>
      <c r="I92" s="1" t="s">
        <v>3</v>
      </c>
    </row>
    <row r="93" spans="1:9" ht="17.25" customHeight="1" x14ac:dyDescent="0.25">
      <c r="A93" s="6" t="s">
        <v>124</v>
      </c>
      <c r="B93" s="1" t="s">
        <v>306</v>
      </c>
      <c r="C93" s="1" t="s">
        <v>22</v>
      </c>
      <c r="D93" s="1">
        <v>2</v>
      </c>
      <c r="E93" s="1" t="s">
        <v>324</v>
      </c>
      <c r="F93" s="1" t="s">
        <v>5</v>
      </c>
      <c r="G93" s="1">
        <v>2</v>
      </c>
      <c r="H93" s="1" t="s">
        <v>14</v>
      </c>
      <c r="I93" s="1" t="s">
        <v>3</v>
      </c>
    </row>
    <row r="94" spans="1:9" ht="17.25" customHeight="1" x14ac:dyDescent="0.25">
      <c r="A94" s="6" t="s">
        <v>125</v>
      </c>
      <c r="B94" s="1" t="s">
        <v>306</v>
      </c>
      <c r="C94" s="1" t="s">
        <v>22</v>
      </c>
      <c r="D94" s="1">
        <v>3</v>
      </c>
      <c r="E94" s="1" t="s">
        <v>325</v>
      </c>
      <c r="F94" s="1" t="s">
        <v>5</v>
      </c>
      <c r="G94" s="1">
        <v>2</v>
      </c>
      <c r="H94" s="1" t="s">
        <v>14</v>
      </c>
      <c r="I94" s="1" t="s">
        <v>3</v>
      </c>
    </row>
    <row r="95" spans="1:9" ht="17.25" customHeight="1" x14ac:dyDescent="0.25">
      <c r="A95" s="6" t="s">
        <v>126</v>
      </c>
      <c r="B95" s="1" t="s">
        <v>306</v>
      </c>
      <c r="C95" s="1" t="s">
        <v>22</v>
      </c>
      <c r="D95" s="1">
        <v>1</v>
      </c>
      <c r="E95" s="1" t="s">
        <v>326</v>
      </c>
      <c r="F95" s="1" t="s">
        <v>5</v>
      </c>
      <c r="G95" s="1">
        <v>4</v>
      </c>
      <c r="H95" s="1" t="s">
        <v>14</v>
      </c>
      <c r="I95" s="1" t="s">
        <v>3</v>
      </c>
    </row>
    <row r="96" spans="1:9" ht="17.25" customHeight="1" x14ac:dyDescent="0.25">
      <c r="A96" s="6" t="s">
        <v>127</v>
      </c>
      <c r="B96" s="1" t="s">
        <v>306</v>
      </c>
      <c r="C96" s="1" t="s">
        <v>23</v>
      </c>
      <c r="D96" s="1">
        <v>2</v>
      </c>
      <c r="E96" s="1" t="s">
        <v>327</v>
      </c>
      <c r="F96" s="1" t="s">
        <v>1</v>
      </c>
      <c r="G96" s="1">
        <v>3</v>
      </c>
      <c r="H96" s="1" t="s">
        <v>14</v>
      </c>
      <c r="I96" s="1" t="s">
        <v>3</v>
      </c>
    </row>
    <row r="97" spans="1:30" ht="17.25" customHeight="1" x14ac:dyDescent="0.25">
      <c r="A97" s="6" t="s">
        <v>128</v>
      </c>
      <c r="B97" s="1" t="s">
        <v>306</v>
      </c>
      <c r="C97" s="1" t="s">
        <v>23</v>
      </c>
      <c r="D97" s="1">
        <v>1</v>
      </c>
      <c r="E97" s="1" t="s">
        <v>328</v>
      </c>
      <c r="F97" s="1" t="s">
        <v>1</v>
      </c>
      <c r="G97" s="1">
        <v>2</v>
      </c>
      <c r="H97" s="1" t="s">
        <v>14</v>
      </c>
      <c r="I97" s="1" t="s">
        <v>3</v>
      </c>
    </row>
    <row r="98" spans="1:30" ht="17.25" customHeight="1" x14ac:dyDescent="0.25">
      <c r="A98" s="6" t="s">
        <v>129</v>
      </c>
      <c r="B98" s="1" t="s">
        <v>306</v>
      </c>
      <c r="C98" s="1" t="s">
        <v>23</v>
      </c>
      <c r="D98" s="1">
        <v>1</v>
      </c>
      <c r="E98" s="1" t="s">
        <v>329</v>
      </c>
      <c r="F98" s="1" t="s">
        <v>5</v>
      </c>
      <c r="G98" s="1">
        <v>3</v>
      </c>
      <c r="H98" s="1" t="s">
        <v>14</v>
      </c>
      <c r="I98" s="1" t="s">
        <v>3</v>
      </c>
    </row>
    <row r="99" spans="1:30" ht="17.25" customHeight="1" x14ac:dyDescent="0.25">
      <c r="A99" s="6" t="s">
        <v>130</v>
      </c>
      <c r="B99" s="1" t="s">
        <v>306</v>
      </c>
      <c r="C99" s="1" t="s">
        <v>23</v>
      </c>
      <c r="D99" s="1">
        <v>1</v>
      </c>
      <c r="E99" s="1" t="s">
        <v>330</v>
      </c>
      <c r="F99" s="1" t="s">
        <v>5</v>
      </c>
      <c r="G99" s="1">
        <v>4</v>
      </c>
      <c r="H99" s="1" t="s">
        <v>14</v>
      </c>
      <c r="I99" s="1" t="s">
        <v>3</v>
      </c>
    </row>
    <row r="100" spans="1:30" ht="17.25" customHeight="1" x14ac:dyDescent="0.25">
      <c r="A100" s="6" t="s">
        <v>131</v>
      </c>
      <c r="B100" s="1" t="s">
        <v>306</v>
      </c>
      <c r="C100" s="1" t="s">
        <v>23</v>
      </c>
      <c r="D100" s="1">
        <v>1</v>
      </c>
      <c r="E100" s="2" t="s">
        <v>331</v>
      </c>
      <c r="F100" s="1" t="s">
        <v>1</v>
      </c>
      <c r="G100" s="1">
        <v>2</v>
      </c>
      <c r="H100" s="1" t="s">
        <v>14</v>
      </c>
      <c r="I100" s="1" t="s">
        <v>3</v>
      </c>
    </row>
    <row r="101" spans="1:30" ht="17.25" customHeight="1" x14ac:dyDescent="0.25">
      <c r="A101" s="6" t="s">
        <v>132</v>
      </c>
      <c r="B101" s="1" t="s">
        <v>306</v>
      </c>
      <c r="C101" s="1" t="s">
        <v>24</v>
      </c>
      <c r="D101" s="1">
        <v>3</v>
      </c>
      <c r="E101" s="1" t="s">
        <v>323</v>
      </c>
      <c r="F101" s="1" t="s">
        <v>5</v>
      </c>
      <c r="G101" s="1">
        <v>3</v>
      </c>
      <c r="H101" s="1" t="s">
        <v>14</v>
      </c>
      <c r="I101" s="1" t="s">
        <v>3</v>
      </c>
    </row>
    <row r="102" spans="1:30" ht="17.25" customHeight="1" x14ac:dyDescent="0.25">
      <c r="A102" s="6" t="s">
        <v>133</v>
      </c>
      <c r="B102" s="1" t="s">
        <v>306</v>
      </c>
      <c r="C102" s="1" t="s">
        <v>24</v>
      </c>
      <c r="D102" s="1">
        <v>1</v>
      </c>
      <c r="E102" s="1" t="s">
        <v>332</v>
      </c>
      <c r="F102" s="1" t="s">
        <v>1</v>
      </c>
      <c r="G102" s="1">
        <v>4</v>
      </c>
      <c r="H102" s="1" t="s">
        <v>14</v>
      </c>
      <c r="I102" s="1" t="s">
        <v>3</v>
      </c>
    </row>
    <row r="103" spans="1:30" ht="17.25" customHeight="1" x14ac:dyDescent="0.25">
      <c r="A103" s="6" t="s">
        <v>134</v>
      </c>
      <c r="B103" s="1" t="s">
        <v>306</v>
      </c>
      <c r="C103" s="1" t="s">
        <v>25</v>
      </c>
      <c r="D103" s="1">
        <v>1</v>
      </c>
      <c r="E103" s="1" t="s">
        <v>333</v>
      </c>
      <c r="F103" s="1" t="s">
        <v>1</v>
      </c>
      <c r="G103" s="1">
        <v>3</v>
      </c>
      <c r="H103" s="1" t="s">
        <v>14</v>
      </c>
      <c r="I103" s="1" t="s">
        <v>3</v>
      </c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ht="17.25" customHeight="1" x14ac:dyDescent="0.25">
      <c r="A104" s="6" t="s">
        <v>135</v>
      </c>
      <c r="B104" s="1" t="s">
        <v>306</v>
      </c>
      <c r="C104" s="1" t="s">
        <v>20</v>
      </c>
      <c r="D104" s="1">
        <v>1</v>
      </c>
      <c r="E104" s="1" t="s">
        <v>305</v>
      </c>
      <c r="F104" s="1" t="s">
        <v>5</v>
      </c>
      <c r="G104" s="1">
        <v>1</v>
      </c>
      <c r="H104" s="1" t="s">
        <v>14</v>
      </c>
      <c r="I104" s="1" t="s">
        <v>9</v>
      </c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ht="17.25" customHeight="1" x14ac:dyDescent="0.25">
      <c r="A105" s="6" t="s">
        <v>136</v>
      </c>
      <c r="B105" s="1" t="s">
        <v>306</v>
      </c>
      <c r="C105" s="1" t="s">
        <v>20</v>
      </c>
      <c r="D105" s="1">
        <v>2</v>
      </c>
      <c r="E105" s="1" t="s">
        <v>334</v>
      </c>
      <c r="F105" s="1" t="s">
        <v>5</v>
      </c>
      <c r="G105" s="1">
        <v>1</v>
      </c>
      <c r="H105" s="1" t="s">
        <v>14</v>
      </c>
      <c r="I105" s="1" t="s">
        <v>9</v>
      </c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ht="17.25" customHeight="1" x14ac:dyDescent="0.25">
      <c r="A106" s="6" t="s">
        <v>137</v>
      </c>
      <c r="B106" s="1" t="s">
        <v>306</v>
      </c>
      <c r="C106" s="1" t="s">
        <v>20</v>
      </c>
      <c r="D106" s="1">
        <v>1</v>
      </c>
      <c r="E106" s="1" t="s">
        <v>335</v>
      </c>
      <c r="F106" s="1" t="s">
        <v>1</v>
      </c>
      <c r="G106" s="1">
        <v>4</v>
      </c>
      <c r="H106" s="1" t="s">
        <v>2</v>
      </c>
      <c r="I106" s="1" t="s">
        <v>3</v>
      </c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ht="17.25" customHeight="1" x14ac:dyDescent="0.25">
      <c r="A107" s="6" t="s">
        <v>138</v>
      </c>
      <c r="B107" s="1" t="s">
        <v>306</v>
      </c>
      <c r="C107" s="1" t="s">
        <v>21</v>
      </c>
      <c r="D107" s="1">
        <v>2</v>
      </c>
      <c r="E107" s="1" t="s">
        <v>336</v>
      </c>
      <c r="F107" s="1" t="s">
        <v>5</v>
      </c>
      <c r="G107" s="1">
        <v>2</v>
      </c>
      <c r="H107" s="1" t="s">
        <v>14</v>
      </c>
      <c r="I107" s="1" t="s">
        <v>3</v>
      </c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ht="17.25" customHeight="1" x14ac:dyDescent="0.25">
      <c r="A108" s="6" t="s">
        <v>139</v>
      </c>
      <c r="B108" s="1" t="s">
        <v>306</v>
      </c>
      <c r="C108" s="1" t="s">
        <v>21</v>
      </c>
      <c r="D108" s="1">
        <v>4</v>
      </c>
      <c r="E108" s="1" t="s">
        <v>337</v>
      </c>
      <c r="F108" s="1" t="s">
        <v>5</v>
      </c>
      <c r="G108" s="1">
        <v>1</v>
      </c>
      <c r="H108" s="1" t="s">
        <v>14</v>
      </c>
      <c r="I108" s="1" t="s">
        <v>9</v>
      </c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ht="17.25" customHeight="1" x14ac:dyDescent="0.25">
      <c r="A109" s="6" t="s">
        <v>140</v>
      </c>
      <c r="B109" s="1" t="s">
        <v>306</v>
      </c>
      <c r="C109" s="1" t="s">
        <v>21</v>
      </c>
      <c r="D109" s="1">
        <v>1</v>
      </c>
      <c r="E109" s="1" t="s">
        <v>295</v>
      </c>
      <c r="F109" s="1" t="s">
        <v>3</v>
      </c>
      <c r="G109" s="1">
        <v>3</v>
      </c>
      <c r="H109" s="1" t="s">
        <v>2</v>
      </c>
      <c r="I109" s="1" t="s">
        <v>3</v>
      </c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ht="17.25" customHeight="1" x14ac:dyDescent="0.25">
      <c r="A110" s="6" t="s">
        <v>141</v>
      </c>
      <c r="B110" s="1" t="s">
        <v>306</v>
      </c>
      <c r="C110" s="1" t="s">
        <v>22</v>
      </c>
      <c r="D110" s="1">
        <v>3</v>
      </c>
      <c r="E110" s="1" t="s">
        <v>338</v>
      </c>
      <c r="F110" s="1" t="s">
        <v>5</v>
      </c>
      <c r="G110" s="1">
        <v>1</v>
      </c>
      <c r="H110" s="1" t="s">
        <v>14</v>
      </c>
      <c r="I110" s="1" t="s">
        <v>9</v>
      </c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ht="17.25" customHeight="1" x14ac:dyDescent="0.25">
      <c r="A111" s="6" t="s">
        <v>142</v>
      </c>
      <c r="B111" s="1" t="s">
        <v>306</v>
      </c>
      <c r="C111" s="1" t="s">
        <v>22</v>
      </c>
      <c r="D111" s="1">
        <v>2</v>
      </c>
      <c r="E111" s="1" t="s">
        <v>278</v>
      </c>
      <c r="F111" s="1" t="s">
        <v>5</v>
      </c>
      <c r="G111" s="1">
        <v>2</v>
      </c>
      <c r="H111" s="1" t="s">
        <v>14</v>
      </c>
      <c r="I111" s="1" t="s">
        <v>3</v>
      </c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ht="17.25" customHeight="1" x14ac:dyDescent="0.25">
      <c r="A112" s="6" t="s">
        <v>143</v>
      </c>
      <c r="B112" s="1" t="s">
        <v>306</v>
      </c>
      <c r="C112" s="1" t="s">
        <v>23</v>
      </c>
      <c r="D112" s="1">
        <v>1</v>
      </c>
      <c r="E112" s="1" t="s">
        <v>308</v>
      </c>
      <c r="F112" s="1" t="s">
        <v>5</v>
      </c>
      <c r="G112" s="1">
        <v>3</v>
      </c>
      <c r="H112" s="1" t="s">
        <v>14</v>
      </c>
      <c r="I112" s="1" t="s">
        <v>3</v>
      </c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ht="17.25" customHeight="1" x14ac:dyDescent="0.25">
      <c r="A113" s="6" t="s">
        <v>144</v>
      </c>
      <c r="B113" s="1" t="s">
        <v>306</v>
      </c>
      <c r="C113" s="1" t="s">
        <v>23</v>
      </c>
      <c r="D113" s="1">
        <v>1</v>
      </c>
      <c r="E113" s="1" t="s">
        <v>339</v>
      </c>
      <c r="F113" s="1" t="s">
        <v>1</v>
      </c>
      <c r="G113" s="1">
        <v>2</v>
      </c>
      <c r="H113" s="1" t="s">
        <v>2</v>
      </c>
      <c r="I113" s="1" t="s">
        <v>3</v>
      </c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ht="17.25" customHeight="1" x14ac:dyDescent="0.25">
      <c r="A114" s="6" t="s">
        <v>145</v>
      </c>
      <c r="B114" s="1" t="s">
        <v>306</v>
      </c>
      <c r="C114" s="1" t="s">
        <v>23</v>
      </c>
      <c r="D114" s="1">
        <v>1</v>
      </c>
      <c r="E114" s="1" t="s">
        <v>340</v>
      </c>
      <c r="F114" s="1" t="s">
        <v>5</v>
      </c>
      <c r="G114" s="1">
        <v>1</v>
      </c>
      <c r="H114" s="1" t="s">
        <v>14</v>
      </c>
      <c r="I114" s="1" t="s">
        <v>9</v>
      </c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ht="17.25" customHeight="1" x14ac:dyDescent="0.25">
      <c r="A115" s="6" t="s">
        <v>146</v>
      </c>
      <c r="B115" s="1" t="s">
        <v>306</v>
      </c>
      <c r="C115" s="1" t="s">
        <v>24</v>
      </c>
      <c r="D115" s="1">
        <v>1</v>
      </c>
      <c r="E115" s="1" t="s">
        <v>341</v>
      </c>
      <c r="F115" s="1" t="s">
        <v>5</v>
      </c>
      <c r="G115" s="1">
        <v>1</v>
      </c>
      <c r="H115" s="1" t="s">
        <v>14</v>
      </c>
      <c r="I115" s="1" t="s">
        <v>9</v>
      </c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17.25" customHeight="1" x14ac:dyDescent="0.25">
      <c r="A116" s="6" t="s">
        <v>147</v>
      </c>
      <c r="B116" s="1" t="s">
        <v>306</v>
      </c>
      <c r="C116" s="1" t="s">
        <v>24</v>
      </c>
      <c r="D116" s="1">
        <v>2</v>
      </c>
      <c r="E116" s="1" t="s">
        <v>342</v>
      </c>
      <c r="F116" s="1" t="s">
        <v>5</v>
      </c>
      <c r="G116" s="1">
        <v>1</v>
      </c>
      <c r="H116" s="1" t="s">
        <v>14</v>
      </c>
      <c r="I116" s="1" t="s">
        <v>9</v>
      </c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ht="17.25" customHeight="1" x14ac:dyDescent="0.25">
      <c r="A117" s="6" t="s">
        <v>148</v>
      </c>
      <c r="B117" s="1" t="s">
        <v>306</v>
      </c>
      <c r="C117" s="1" t="s">
        <v>24</v>
      </c>
      <c r="D117" s="1">
        <v>3</v>
      </c>
      <c r="E117" s="1" t="s">
        <v>303</v>
      </c>
      <c r="F117" s="1" t="s">
        <v>5</v>
      </c>
      <c r="G117" s="1">
        <v>4</v>
      </c>
      <c r="H117" s="1" t="s">
        <v>2</v>
      </c>
      <c r="I117" s="1" t="s">
        <v>3</v>
      </c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ht="17.25" customHeight="1" x14ac:dyDescent="0.25">
      <c r="A118" s="6" t="s">
        <v>149</v>
      </c>
      <c r="B118" s="1" t="s">
        <v>306</v>
      </c>
      <c r="C118" s="1" t="s">
        <v>25</v>
      </c>
      <c r="D118" s="1">
        <v>1</v>
      </c>
      <c r="E118" s="1" t="s">
        <v>322</v>
      </c>
      <c r="F118" s="1" t="s">
        <v>5</v>
      </c>
      <c r="G118" s="1">
        <v>3</v>
      </c>
      <c r="H118" s="1" t="s">
        <v>4</v>
      </c>
      <c r="I118" s="1" t="s">
        <v>3</v>
      </c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ht="17.25" customHeight="1" x14ac:dyDescent="0.25">
      <c r="A119" s="6" t="s">
        <v>150</v>
      </c>
      <c r="B119" s="1" t="s">
        <v>306</v>
      </c>
      <c r="C119" s="1" t="s">
        <v>25</v>
      </c>
      <c r="D119" s="1">
        <v>1</v>
      </c>
      <c r="E119" s="1" t="s">
        <v>343</v>
      </c>
      <c r="F119" s="1" t="s">
        <v>5</v>
      </c>
      <c r="G119" s="1">
        <v>2</v>
      </c>
      <c r="H119" s="1" t="s">
        <v>14</v>
      </c>
      <c r="I119" s="1" t="s">
        <v>9</v>
      </c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ht="17.25" customHeight="1" x14ac:dyDescent="0.25">
      <c r="A120" s="6"/>
      <c r="B120" s="1"/>
      <c r="C120" s="1"/>
      <c r="D120" s="1"/>
      <c r="E120" s="1"/>
      <c r="F120" s="1"/>
      <c r="G120" s="1"/>
      <c r="H120" s="1"/>
      <c r="I120" s="1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ht="17.25" customHeight="1" x14ac:dyDescent="0.25">
      <c r="A121" s="6"/>
      <c r="D121">
        <f>COUNTIF(D4:D119,"1")</f>
        <v>74</v>
      </c>
      <c r="F121">
        <f>COUNTIF(F4:F119,"S")</f>
        <v>74</v>
      </c>
      <c r="G121">
        <f>COUNTIF(G4:G119,"1")</f>
        <v>44</v>
      </c>
      <c r="H121">
        <f>COUNTIF(H4:H119,"A")</f>
        <v>20</v>
      </c>
      <c r="I121">
        <f>COUNTIF(I4:I119,"T")</f>
        <v>83</v>
      </c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ht="17.25" customHeight="1" x14ac:dyDescent="0.25">
      <c r="A122" s="6"/>
      <c r="D122">
        <f>COUNTIF(D4:D119,"2")</f>
        <v>34</v>
      </c>
      <c r="F122">
        <f>COUNTIF(F4:F119,"P")</f>
        <v>27</v>
      </c>
      <c r="G122">
        <f>COUNTIF(G4:G119,"2")</f>
        <v>26</v>
      </c>
      <c r="H122">
        <f>COUNTIF(H4:H119,"B")</f>
        <v>46</v>
      </c>
      <c r="I122">
        <f>COUNTIF(I4:I119,"N")</f>
        <v>33</v>
      </c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ht="17.25" customHeight="1" x14ac:dyDescent="0.25">
      <c r="A123" s="6"/>
      <c r="D123">
        <f>COUNTIF(D4:D119,"3")</f>
        <v>7</v>
      </c>
      <c r="F123">
        <f>COUNTIF(F4:F119,"A")</f>
        <v>0</v>
      </c>
      <c r="G123">
        <f>COUNTIF(G4:G119,"3")</f>
        <v>25</v>
      </c>
      <c r="H123">
        <f>COUNTIF(H4:H119,"C")</f>
        <v>50</v>
      </c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ht="17.25" customHeight="1" x14ac:dyDescent="0.25">
      <c r="A124" s="6"/>
      <c r="D124">
        <f>COUNTIF(D4:D119,"4")</f>
        <v>1</v>
      </c>
      <c r="F124">
        <f>COUNTIF(F4:F119,"T")</f>
        <v>7</v>
      </c>
      <c r="G124">
        <f>COUNTIF(G4:G119,"4")</f>
        <v>9</v>
      </c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ht="17.25" customHeight="1" x14ac:dyDescent="0.25">
      <c r="A125" s="6"/>
      <c r="F125">
        <f>COUNTIF(F4:F119,"R")</f>
        <v>8</v>
      </c>
      <c r="G125">
        <f>COUNTIF(G4:G119,"5")</f>
        <v>9</v>
      </c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ht="17.25" customHeight="1" x14ac:dyDescent="0.25">
      <c r="A126" s="6"/>
      <c r="G126">
        <f>COUNTIF(G4:G119,"6")</f>
        <v>3</v>
      </c>
      <c r="V126" s="6"/>
      <c r="W126" s="6"/>
      <c r="X126" s="6"/>
      <c r="Y126" s="6"/>
      <c r="Z126" s="30"/>
      <c r="AA126" s="6"/>
      <c r="AB126" s="6"/>
      <c r="AC126" s="6"/>
      <c r="AD126" s="6"/>
    </row>
    <row r="127" spans="1:30" ht="17.25" customHeight="1" x14ac:dyDescent="0.25">
      <c r="A127" s="6"/>
      <c r="D127">
        <f>SUM(D4:D119)</f>
        <v>167</v>
      </c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ht="17.25" customHeight="1" x14ac:dyDescent="0.25">
      <c r="A128" s="6"/>
      <c r="D128">
        <f>SUM(D121:D126)</f>
        <v>116</v>
      </c>
      <c r="F128">
        <f>SUM(F121:F126)</f>
        <v>116</v>
      </c>
      <c r="G128">
        <f>SUM(G121:G126)</f>
        <v>116</v>
      </c>
      <c r="H128">
        <f>SUM(H121:H123)</f>
        <v>116</v>
      </c>
      <c r="I128">
        <f>SUM(I121:I123)</f>
        <v>116</v>
      </c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ht="17.25" customHeight="1" x14ac:dyDescent="0.25">
      <c r="A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ht="17.25" customHeight="1" x14ac:dyDescent="0.25">
      <c r="A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17.25" customHeight="1" x14ac:dyDescent="0.25">
      <c r="A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ht="17.25" customHeight="1" x14ac:dyDescent="0.25">
      <c r="A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ht="17.25" customHeight="1" x14ac:dyDescent="0.25">
      <c r="A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ht="17.25" customHeight="1" x14ac:dyDescent="0.25">
      <c r="A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ht="17.25" customHeight="1" x14ac:dyDescent="0.25">
      <c r="A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ht="17.25" customHeight="1" x14ac:dyDescent="0.25">
      <c r="A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ht="17.25" customHeight="1" x14ac:dyDescent="0.25">
      <c r="A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17.25" customHeight="1" x14ac:dyDescent="0.25">
      <c r="A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ht="17.25" customHeight="1" x14ac:dyDescent="0.25">
      <c r="A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ht="17.25" customHeight="1" x14ac:dyDescent="0.25">
      <c r="A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ht="17.25" customHeight="1" x14ac:dyDescent="0.25">
      <c r="A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ht="17.25" customHeight="1" x14ac:dyDescent="0.25">
      <c r="A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ht="17.25" customHeight="1" x14ac:dyDescent="0.25">
      <c r="A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ht="17.25" customHeight="1" x14ac:dyDescent="0.25">
      <c r="A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ht="17.25" customHeight="1" x14ac:dyDescent="0.25">
      <c r="A145" s="6"/>
      <c r="V145" s="6"/>
      <c r="W145" s="6"/>
      <c r="X145" s="6"/>
      <c r="Y145" s="6"/>
      <c r="Z145" s="6"/>
      <c r="AA145" s="6"/>
      <c r="AB145" s="6"/>
      <c r="AC145" s="6"/>
      <c r="AD145" s="6"/>
    </row>
    <row r="184" spans="3:9" ht="17.25" customHeight="1" x14ac:dyDescent="0.25">
      <c r="C184">
        <v>1</v>
      </c>
      <c r="D184">
        <f>COUNTIF(D4:D173,"1")</f>
        <v>75</v>
      </c>
      <c r="E184" t="s">
        <v>5</v>
      </c>
      <c r="F184">
        <f>COUNTIF(F4:F173,"S")</f>
        <v>74</v>
      </c>
      <c r="G184">
        <f>COUNTIF(G4:G173,"1")</f>
        <v>44</v>
      </c>
      <c r="H184">
        <f>COUNTIF(H4:H173,"A")</f>
        <v>20</v>
      </c>
      <c r="I184">
        <f>COUNTIF(I4:I173,"T")</f>
        <v>83</v>
      </c>
    </row>
    <row r="185" spans="3:9" ht="17.25" customHeight="1" x14ac:dyDescent="0.25">
      <c r="C185">
        <v>2</v>
      </c>
      <c r="D185">
        <f>COUNTIF(D4:D173,"2")</f>
        <v>34</v>
      </c>
      <c r="E185" t="s">
        <v>1</v>
      </c>
      <c r="F185">
        <f>COUNTIF(F4:F173,"P")</f>
        <v>27</v>
      </c>
      <c r="G185">
        <f>COUNTIF(G4:G173,"2")</f>
        <v>26</v>
      </c>
      <c r="H185">
        <f>COUNTIF(H4:H173,"B")</f>
        <v>46</v>
      </c>
      <c r="I185">
        <f>COUNTIF(I4:I173,"N")</f>
        <v>33</v>
      </c>
    </row>
    <row r="186" spans="3:9" ht="17.25" customHeight="1" x14ac:dyDescent="0.25">
      <c r="C186">
        <v>3</v>
      </c>
      <c r="D186">
        <f>COUNTIF(D4:D173,"3")</f>
        <v>7</v>
      </c>
      <c r="E186" t="s">
        <v>4</v>
      </c>
      <c r="F186">
        <f>COUNTIF(F4:F173,"A")</f>
        <v>0</v>
      </c>
      <c r="G186">
        <f>COUNTIF(G4:G173,"3")</f>
        <v>26</v>
      </c>
      <c r="H186">
        <f>COUNTIF(H4:H173,"C")</f>
        <v>50</v>
      </c>
    </row>
    <row r="187" spans="3:9" ht="17.25" customHeight="1" x14ac:dyDescent="0.25">
      <c r="C187">
        <v>4</v>
      </c>
      <c r="D187">
        <f>COUNTIF(D4:D173,"4")</f>
        <v>1</v>
      </c>
      <c r="E187" t="s">
        <v>3</v>
      </c>
      <c r="F187">
        <f>COUNTIF(F4:F173,"T")</f>
        <v>7</v>
      </c>
      <c r="G187">
        <f>COUNTIF(G4:G173,"4")</f>
        <v>9</v>
      </c>
    </row>
    <row r="188" spans="3:9" ht="17.25" customHeight="1" x14ac:dyDescent="0.25">
      <c r="E188" t="s">
        <v>8</v>
      </c>
      <c r="F188">
        <f>COUNTIF(F4:F173,"R")</f>
        <v>8</v>
      </c>
      <c r="G188">
        <f>COUNTIF(G4:G173,"5")</f>
        <v>9</v>
      </c>
    </row>
    <row r="189" spans="3:9" ht="17.25" customHeight="1" x14ac:dyDescent="0.25">
      <c r="G189">
        <f>COUNTIF(G4:G173,"6")</f>
        <v>3</v>
      </c>
    </row>
    <row r="190" spans="3:9" ht="17.25" customHeight="1" x14ac:dyDescent="0.25">
      <c r="D190">
        <f>SUM(D4:D173)</f>
        <v>566</v>
      </c>
    </row>
    <row r="191" spans="3:9" ht="17.25" customHeight="1" x14ac:dyDescent="0.25">
      <c r="D191" s="32">
        <f>SUM(D184:D189)</f>
        <v>117</v>
      </c>
      <c r="E191" s="32"/>
      <c r="F191" s="32">
        <f>SUM(F184:F189)</f>
        <v>116</v>
      </c>
      <c r="G191" s="32">
        <f>SUM(G184:G189)</f>
        <v>117</v>
      </c>
      <c r="H191" s="32">
        <f>SUM(H184:H186)</f>
        <v>116</v>
      </c>
      <c r="I191" s="32">
        <f>SUM(I184:I186)</f>
        <v>116</v>
      </c>
    </row>
  </sheetData>
  <sortState xmlns:xlrd2="http://schemas.microsoft.com/office/spreadsheetml/2017/richdata2" ref="V4:AD145">
    <sortCondition ref="V4:V145"/>
  </sortState>
  <mergeCells count="5">
    <mergeCell ref="K3:L3"/>
    <mergeCell ref="M3:N3"/>
    <mergeCell ref="O3:P3"/>
    <mergeCell ref="Q3:R3"/>
    <mergeCell ref="S3:T3"/>
  </mergeCells>
  <phoneticPr fontId="6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0EE48-4C4A-46CC-9E9D-217BA0660F80}">
  <dimension ref="A2:H20"/>
  <sheetViews>
    <sheetView workbookViewId="0">
      <selection activeCell="I22" sqref="I22"/>
    </sheetView>
  </sheetViews>
  <sheetFormatPr defaultRowHeight="17.25" customHeight="1" x14ac:dyDescent="0.25"/>
  <cols>
    <col min="1" max="1" width="10.42578125" bestFit="1" customWidth="1"/>
    <col min="2" max="2" width="14.140625" customWidth="1"/>
    <col min="5" max="5" width="11.28515625" bestFit="1" customWidth="1"/>
    <col min="6" max="6" width="11.140625" bestFit="1" customWidth="1"/>
    <col min="7" max="7" width="11.28515625" bestFit="1" customWidth="1"/>
    <col min="8" max="8" width="11.140625" bestFit="1" customWidth="1"/>
  </cols>
  <sheetData>
    <row r="2" spans="1:8" ht="17.25" customHeight="1" x14ac:dyDescent="0.25">
      <c r="A2" s="7" t="s">
        <v>151</v>
      </c>
      <c r="B2" s="7" t="s">
        <v>152</v>
      </c>
      <c r="C2" s="7" t="s">
        <v>209</v>
      </c>
      <c r="D2" s="7" t="s">
        <v>210</v>
      </c>
      <c r="E2" s="7" t="s">
        <v>153</v>
      </c>
      <c r="F2" s="7" t="s">
        <v>154</v>
      </c>
      <c r="G2" s="7" t="s">
        <v>153</v>
      </c>
      <c r="H2" s="7" t="s">
        <v>154</v>
      </c>
    </row>
    <row r="3" spans="1:8" ht="17.25" customHeight="1" x14ac:dyDescent="0.25">
      <c r="A3" s="56"/>
      <c r="B3" s="8" t="s">
        <v>0</v>
      </c>
      <c r="C3" s="9">
        <v>30</v>
      </c>
      <c r="D3" s="9">
        <v>30</v>
      </c>
      <c r="E3" s="59"/>
      <c r="F3" s="65"/>
      <c r="G3" s="62"/>
      <c r="H3" s="62"/>
    </row>
    <row r="4" spans="1:8" ht="17.25" customHeight="1" x14ac:dyDescent="0.25">
      <c r="A4" s="57"/>
      <c r="B4" s="10" t="s">
        <v>6</v>
      </c>
      <c r="C4" s="11">
        <v>27</v>
      </c>
      <c r="D4" s="11">
        <v>28</v>
      </c>
      <c r="E4" s="60"/>
      <c r="F4" s="66"/>
      <c r="G4" s="63"/>
      <c r="H4" s="63"/>
    </row>
    <row r="5" spans="1:8" ht="17.25" customHeight="1" x14ac:dyDescent="0.25">
      <c r="A5" s="57"/>
      <c r="B5" s="12" t="s">
        <v>7</v>
      </c>
      <c r="C5" s="13">
        <v>22</v>
      </c>
      <c r="D5" s="13">
        <v>39</v>
      </c>
      <c r="E5" s="61"/>
      <c r="F5" s="67"/>
      <c r="G5" s="63"/>
      <c r="H5" s="63"/>
    </row>
    <row r="6" spans="1:8" ht="17.25" customHeight="1" x14ac:dyDescent="0.25">
      <c r="A6" s="57"/>
      <c r="B6" s="8" t="s">
        <v>10</v>
      </c>
      <c r="C6" s="9">
        <v>33</v>
      </c>
      <c r="D6" s="9">
        <v>38</v>
      </c>
      <c r="E6" s="59"/>
      <c r="F6" s="65"/>
      <c r="G6" s="63"/>
      <c r="H6" s="63"/>
    </row>
    <row r="7" spans="1:8" ht="17.25" customHeight="1" x14ac:dyDescent="0.25">
      <c r="A7" s="57"/>
      <c r="B7" s="10" t="s">
        <v>11</v>
      </c>
      <c r="C7" s="11">
        <v>36</v>
      </c>
      <c r="D7" s="11">
        <v>47</v>
      </c>
      <c r="E7" s="60"/>
      <c r="F7" s="66"/>
      <c r="G7" s="63"/>
      <c r="H7" s="63"/>
    </row>
    <row r="8" spans="1:8" ht="17.25" customHeight="1" x14ac:dyDescent="0.25">
      <c r="A8" s="57"/>
      <c r="B8" s="12" t="s">
        <v>12</v>
      </c>
      <c r="C8" s="13">
        <v>40</v>
      </c>
      <c r="D8" s="13">
        <v>27</v>
      </c>
      <c r="E8" s="61"/>
      <c r="F8" s="67"/>
      <c r="G8" s="63"/>
      <c r="H8" s="63"/>
    </row>
    <row r="9" spans="1:8" ht="17.25" customHeight="1" x14ac:dyDescent="0.25">
      <c r="A9" s="57"/>
      <c r="B9" s="8" t="s">
        <v>13</v>
      </c>
      <c r="C9" s="9">
        <v>18</v>
      </c>
      <c r="D9" s="9">
        <v>47</v>
      </c>
      <c r="E9" s="59"/>
      <c r="F9" s="65"/>
      <c r="G9" s="63"/>
      <c r="H9" s="63"/>
    </row>
    <row r="10" spans="1:8" ht="17.25" customHeight="1" x14ac:dyDescent="0.25">
      <c r="A10" s="57"/>
      <c r="B10" s="10" t="s">
        <v>15</v>
      </c>
      <c r="C10" s="11">
        <v>28</v>
      </c>
      <c r="D10" s="11">
        <v>15</v>
      </c>
      <c r="E10" s="60"/>
      <c r="F10" s="66"/>
      <c r="G10" s="63"/>
      <c r="H10" s="63"/>
    </row>
    <row r="11" spans="1:8" ht="17.25" customHeight="1" x14ac:dyDescent="0.25">
      <c r="A11" s="57"/>
      <c r="B11" s="12" t="s">
        <v>16</v>
      </c>
      <c r="C11" s="13">
        <v>36</v>
      </c>
      <c r="D11" s="13">
        <v>25</v>
      </c>
      <c r="E11" s="61"/>
      <c r="F11" s="67"/>
      <c r="G11" s="63"/>
      <c r="H11" s="63"/>
    </row>
    <row r="12" spans="1:8" ht="17.25" customHeight="1" x14ac:dyDescent="0.25">
      <c r="A12" s="57"/>
      <c r="B12" s="8" t="s">
        <v>17</v>
      </c>
      <c r="C12" s="9">
        <v>24</v>
      </c>
      <c r="D12" s="9">
        <v>38</v>
      </c>
      <c r="E12" s="59"/>
      <c r="F12" s="65"/>
      <c r="G12" s="63"/>
      <c r="H12" s="63"/>
    </row>
    <row r="13" spans="1:8" ht="17.25" customHeight="1" x14ac:dyDescent="0.25">
      <c r="A13" s="57"/>
      <c r="B13" s="10" t="s">
        <v>18</v>
      </c>
      <c r="C13" s="11">
        <v>34</v>
      </c>
      <c r="D13" s="11">
        <v>26</v>
      </c>
      <c r="E13" s="60"/>
      <c r="F13" s="66"/>
      <c r="G13" s="63"/>
      <c r="H13" s="63"/>
    </row>
    <row r="14" spans="1:8" ht="17.25" customHeight="1" x14ac:dyDescent="0.25">
      <c r="A14" s="57"/>
      <c r="B14" s="12" t="s">
        <v>19</v>
      </c>
      <c r="C14" s="13">
        <v>42</v>
      </c>
      <c r="D14" s="13">
        <v>30</v>
      </c>
      <c r="E14" s="61"/>
      <c r="F14" s="67"/>
      <c r="G14" s="63"/>
      <c r="H14" s="63"/>
    </row>
    <row r="15" spans="1:8" ht="17.25" customHeight="1" x14ac:dyDescent="0.25">
      <c r="A15" s="57"/>
      <c r="B15" s="8" t="s">
        <v>20</v>
      </c>
      <c r="C15" s="9">
        <v>25</v>
      </c>
      <c r="D15" s="9">
        <v>23</v>
      </c>
      <c r="E15" s="59"/>
      <c r="F15" s="65"/>
      <c r="G15" s="63"/>
      <c r="H15" s="63"/>
    </row>
    <row r="16" spans="1:8" ht="17.25" customHeight="1" x14ac:dyDescent="0.25">
      <c r="A16" s="57"/>
      <c r="B16" s="10" t="s">
        <v>21</v>
      </c>
      <c r="C16" s="11">
        <v>28</v>
      </c>
      <c r="D16" s="11">
        <v>26</v>
      </c>
      <c r="E16" s="60"/>
      <c r="F16" s="66"/>
      <c r="G16" s="63"/>
      <c r="H16" s="63"/>
    </row>
    <row r="17" spans="1:8" ht="17.25" customHeight="1" x14ac:dyDescent="0.25">
      <c r="A17" s="57"/>
      <c r="B17" s="12" t="s">
        <v>22</v>
      </c>
      <c r="C17" s="13">
        <v>29</v>
      </c>
      <c r="D17" s="13">
        <v>31</v>
      </c>
      <c r="E17" s="61"/>
      <c r="F17" s="67"/>
      <c r="G17" s="63"/>
      <c r="H17" s="63"/>
    </row>
    <row r="18" spans="1:8" ht="17.25" customHeight="1" x14ac:dyDescent="0.25">
      <c r="A18" s="57"/>
      <c r="B18" s="8" t="s">
        <v>23</v>
      </c>
      <c r="C18" s="9">
        <v>35</v>
      </c>
      <c r="D18" s="9">
        <v>30</v>
      </c>
      <c r="E18" s="59"/>
      <c r="F18" s="65"/>
      <c r="G18" s="63"/>
      <c r="H18" s="63"/>
    </row>
    <row r="19" spans="1:8" ht="17.25" customHeight="1" x14ac:dyDescent="0.25">
      <c r="A19" s="57"/>
      <c r="B19" s="10" t="s">
        <v>24</v>
      </c>
      <c r="C19" s="11">
        <v>27</v>
      </c>
      <c r="D19" s="11">
        <v>32</v>
      </c>
      <c r="E19" s="60"/>
      <c r="F19" s="66"/>
      <c r="G19" s="63"/>
      <c r="H19" s="63"/>
    </row>
    <row r="20" spans="1:8" ht="17.25" customHeight="1" x14ac:dyDescent="0.25">
      <c r="A20" s="58"/>
      <c r="B20" s="12" t="s">
        <v>25</v>
      </c>
      <c r="C20" s="13">
        <v>23</v>
      </c>
      <c r="D20" s="13">
        <v>26</v>
      </c>
      <c r="E20" s="61"/>
      <c r="F20" s="67"/>
      <c r="G20" s="64"/>
      <c r="H20" s="64"/>
    </row>
  </sheetData>
  <mergeCells count="15">
    <mergeCell ref="G3:G20"/>
    <mergeCell ref="H3:H20"/>
    <mergeCell ref="F3:F5"/>
    <mergeCell ref="F6:F8"/>
    <mergeCell ref="F9:F11"/>
    <mergeCell ref="F12:F14"/>
    <mergeCell ref="F15:F17"/>
    <mergeCell ref="F18:F20"/>
    <mergeCell ref="A3:A20"/>
    <mergeCell ref="E3:E5"/>
    <mergeCell ref="E6:E8"/>
    <mergeCell ref="E9:E11"/>
    <mergeCell ref="E12:E14"/>
    <mergeCell ref="E15:E17"/>
    <mergeCell ref="E18:E2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7EC3-6126-431D-AF8C-2580EC950EC2}">
  <dimension ref="B2:S39"/>
  <sheetViews>
    <sheetView tabSelected="1" zoomScale="57" zoomScaleNormal="57" workbookViewId="0">
      <selection activeCell="AT24" sqref="AT24"/>
    </sheetView>
  </sheetViews>
  <sheetFormatPr defaultColWidth="12.140625" defaultRowHeight="22.5" customHeight="1" x14ac:dyDescent="0.25"/>
  <cols>
    <col min="1" max="6" width="12.140625" style="23"/>
    <col min="7" max="7" width="16.42578125" style="23" customWidth="1"/>
    <col min="8" max="16384" width="12.140625" style="23"/>
  </cols>
  <sheetData>
    <row r="2" spans="2:19" ht="22.5" customHeight="1" x14ac:dyDescent="0.25">
      <c r="B2" s="71" t="s">
        <v>201</v>
      </c>
      <c r="C2" s="71"/>
      <c r="D2" s="71"/>
      <c r="E2" s="71"/>
      <c r="F2" s="71"/>
      <c r="G2" s="71"/>
      <c r="H2" s="69" t="s">
        <v>200</v>
      </c>
      <c r="I2" s="70"/>
      <c r="K2" s="69" t="s">
        <v>193</v>
      </c>
      <c r="L2" s="70"/>
      <c r="N2" s="68" t="s">
        <v>194</v>
      </c>
      <c r="O2" s="68"/>
      <c r="Q2" s="69" t="s">
        <v>219</v>
      </c>
      <c r="R2" s="72"/>
      <c r="S2" s="70"/>
    </row>
    <row r="3" spans="2:19" ht="22.5" customHeight="1" x14ac:dyDescent="0.25">
      <c r="B3" s="24" t="s">
        <v>162</v>
      </c>
      <c r="C3" s="24" t="s">
        <v>202</v>
      </c>
      <c r="D3" s="24" t="s">
        <v>203</v>
      </c>
      <c r="E3" s="24" t="s">
        <v>204</v>
      </c>
      <c r="F3" s="24" t="s">
        <v>205</v>
      </c>
      <c r="G3" s="45" t="s">
        <v>244</v>
      </c>
      <c r="H3" s="24" t="s">
        <v>162</v>
      </c>
      <c r="I3" s="24" t="s">
        <v>209</v>
      </c>
      <c r="K3" s="24" t="s">
        <v>162</v>
      </c>
      <c r="L3" s="24" t="s">
        <v>192</v>
      </c>
      <c r="N3" s="24" t="s">
        <v>162</v>
      </c>
      <c r="O3" s="24" t="s">
        <v>192</v>
      </c>
      <c r="Q3" s="24" t="s">
        <v>162</v>
      </c>
      <c r="R3" s="50" t="s">
        <v>209</v>
      </c>
      <c r="S3" s="46" t="s">
        <v>245</v>
      </c>
    </row>
    <row r="4" spans="2:19" ht="22.5" customHeight="1" x14ac:dyDescent="0.25">
      <c r="B4" s="24" t="s">
        <v>155</v>
      </c>
      <c r="C4" s="23">
        <v>25</v>
      </c>
      <c r="D4" s="23">
        <v>2</v>
      </c>
      <c r="E4" s="23">
        <v>2</v>
      </c>
      <c r="F4" s="25">
        <f t="shared" ref="F4:F19" si="0">C4+D4*2+E4*3</f>
        <v>35</v>
      </c>
      <c r="G4" s="25">
        <f>SUM(C4:E4)</f>
        <v>29</v>
      </c>
      <c r="H4" s="24" t="s">
        <v>155</v>
      </c>
      <c r="I4" s="23">
        <v>10</v>
      </c>
      <c r="K4" s="24" t="s">
        <v>155</v>
      </c>
      <c r="L4" s="23">
        <v>3</v>
      </c>
      <c r="N4" s="24" t="s">
        <v>155</v>
      </c>
      <c r="O4" s="23">
        <v>0</v>
      </c>
      <c r="Q4" s="26" t="s">
        <v>155</v>
      </c>
      <c r="R4" s="23">
        <f t="shared" ref="R4:R19" si="1">F4+I4+L4+O4</f>
        <v>48</v>
      </c>
      <c r="S4" s="47">
        <f>R4/$R$22</f>
        <v>0.3380281690140845</v>
      </c>
    </row>
    <row r="5" spans="2:19" ht="22.5" customHeight="1" x14ac:dyDescent="0.25">
      <c r="B5" s="24" t="s">
        <v>156</v>
      </c>
      <c r="C5" s="23">
        <v>46</v>
      </c>
      <c r="D5" s="23">
        <v>7</v>
      </c>
      <c r="E5" s="23">
        <v>0</v>
      </c>
      <c r="F5" s="25">
        <f t="shared" si="0"/>
        <v>60</v>
      </c>
      <c r="G5" s="25">
        <f t="shared" ref="G5:G19" si="2">SUM(C5:E5)</f>
        <v>53</v>
      </c>
      <c r="H5" s="24" t="s">
        <v>156</v>
      </c>
      <c r="I5" s="23">
        <v>24</v>
      </c>
      <c r="K5" s="24" t="s">
        <v>156</v>
      </c>
      <c r="L5" s="23">
        <v>7</v>
      </c>
      <c r="N5" s="24" t="s">
        <v>156</v>
      </c>
      <c r="O5" s="23">
        <v>0</v>
      </c>
      <c r="Q5" s="26" t="s">
        <v>156</v>
      </c>
      <c r="R5" s="23">
        <f t="shared" si="1"/>
        <v>91</v>
      </c>
      <c r="S5" s="47">
        <f t="shared" ref="S5:S19" si="3">R5/$R$22</f>
        <v>0.64084507042253525</v>
      </c>
    </row>
    <row r="6" spans="2:19" ht="22.5" customHeight="1" x14ac:dyDescent="0.25">
      <c r="B6" s="24" t="s">
        <v>163</v>
      </c>
      <c r="C6" s="23">
        <v>29</v>
      </c>
      <c r="D6" s="23">
        <v>6</v>
      </c>
      <c r="E6" s="23">
        <v>1</v>
      </c>
      <c r="F6" s="25">
        <f t="shared" si="0"/>
        <v>44</v>
      </c>
      <c r="G6" s="25">
        <f t="shared" si="2"/>
        <v>36</v>
      </c>
      <c r="H6" s="24" t="s">
        <v>163</v>
      </c>
      <c r="I6" s="23">
        <v>43</v>
      </c>
      <c r="K6" s="24" t="s">
        <v>163</v>
      </c>
      <c r="L6" s="23">
        <v>5</v>
      </c>
      <c r="N6" s="24" t="s">
        <v>163</v>
      </c>
      <c r="O6" s="23">
        <v>0</v>
      </c>
      <c r="Q6" s="26" t="s">
        <v>163</v>
      </c>
      <c r="R6" s="23">
        <f t="shared" si="1"/>
        <v>92</v>
      </c>
      <c r="S6" s="47">
        <f t="shared" si="3"/>
        <v>0.647887323943662</v>
      </c>
    </row>
    <row r="7" spans="2:19" ht="22.5" customHeight="1" x14ac:dyDescent="0.25">
      <c r="B7" s="24" t="s">
        <v>157</v>
      </c>
      <c r="C7" s="23">
        <v>34</v>
      </c>
      <c r="D7" s="23">
        <v>12</v>
      </c>
      <c r="E7" s="23">
        <v>0</v>
      </c>
      <c r="F7" s="25">
        <f t="shared" si="0"/>
        <v>58</v>
      </c>
      <c r="G7" s="25">
        <f t="shared" si="2"/>
        <v>46</v>
      </c>
      <c r="H7" s="24" t="s">
        <v>157</v>
      </c>
      <c r="I7" s="23">
        <v>50</v>
      </c>
      <c r="K7" s="24" t="s">
        <v>157</v>
      </c>
      <c r="L7" s="23">
        <v>11</v>
      </c>
      <c r="N7" s="24" t="s">
        <v>157</v>
      </c>
      <c r="O7" s="23">
        <v>0</v>
      </c>
      <c r="Q7" s="26" t="s">
        <v>157</v>
      </c>
      <c r="R7" s="23">
        <f t="shared" si="1"/>
        <v>119</v>
      </c>
      <c r="S7" s="47">
        <f t="shared" si="3"/>
        <v>0.8380281690140845</v>
      </c>
    </row>
    <row r="8" spans="2:19" ht="22.5" customHeight="1" x14ac:dyDescent="0.25">
      <c r="B8" s="24" t="s">
        <v>158</v>
      </c>
      <c r="C8" s="23">
        <v>41</v>
      </c>
      <c r="D8" s="23">
        <v>11</v>
      </c>
      <c r="E8" s="23">
        <v>0</v>
      </c>
      <c r="F8" s="25">
        <f t="shared" si="0"/>
        <v>63</v>
      </c>
      <c r="G8" s="25">
        <f t="shared" si="2"/>
        <v>52</v>
      </c>
      <c r="H8" s="24" t="s">
        <v>158</v>
      </c>
      <c r="I8" s="23">
        <v>62</v>
      </c>
      <c r="K8" s="24" t="s">
        <v>158</v>
      </c>
      <c r="L8" s="23">
        <v>3</v>
      </c>
      <c r="N8" s="24" t="s">
        <v>158</v>
      </c>
      <c r="O8" s="23">
        <v>1</v>
      </c>
      <c r="Q8" s="26" t="s">
        <v>158</v>
      </c>
      <c r="R8" s="23">
        <f t="shared" si="1"/>
        <v>129</v>
      </c>
      <c r="S8" s="47">
        <f t="shared" si="3"/>
        <v>0.90845070422535212</v>
      </c>
    </row>
    <row r="9" spans="2:19" ht="22.5" customHeight="1" x14ac:dyDescent="0.25">
      <c r="B9" s="24" t="s">
        <v>159</v>
      </c>
      <c r="C9" s="23">
        <v>30</v>
      </c>
      <c r="D9" s="23">
        <v>16</v>
      </c>
      <c r="E9" s="23">
        <v>1</v>
      </c>
      <c r="F9" s="25">
        <f t="shared" si="0"/>
        <v>65</v>
      </c>
      <c r="G9" s="25">
        <f t="shared" si="2"/>
        <v>47</v>
      </c>
      <c r="H9" s="24" t="s">
        <v>159</v>
      </c>
      <c r="I9" s="23">
        <v>71</v>
      </c>
      <c r="K9" s="24" t="s">
        <v>159</v>
      </c>
      <c r="L9" s="23">
        <v>6</v>
      </c>
      <c r="N9" s="24" t="s">
        <v>159</v>
      </c>
      <c r="O9" s="23">
        <v>0</v>
      </c>
      <c r="Q9" s="26" t="s">
        <v>159</v>
      </c>
      <c r="R9" s="23">
        <f t="shared" si="1"/>
        <v>142</v>
      </c>
      <c r="S9" s="47">
        <f t="shared" si="3"/>
        <v>1</v>
      </c>
    </row>
    <row r="10" spans="2:19" ht="22.5" customHeight="1" x14ac:dyDescent="0.25">
      <c r="B10" s="24" t="s">
        <v>160</v>
      </c>
      <c r="C10" s="23">
        <v>28</v>
      </c>
      <c r="D10" s="23">
        <v>10</v>
      </c>
      <c r="E10" s="23">
        <v>1</v>
      </c>
      <c r="F10" s="25">
        <f t="shared" si="0"/>
        <v>51</v>
      </c>
      <c r="G10" s="25">
        <f t="shared" si="2"/>
        <v>39</v>
      </c>
      <c r="H10" s="24" t="s">
        <v>160</v>
      </c>
      <c r="I10" s="23">
        <v>58</v>
      </c>
      <c r="K10" s="24" t="s">
        <v>160</v>
      </c>
      <c r="L10" s="23">
        <v>4</v>
      </c>
      <c r="N10" s="24" t="s">
        <v>160</v>
      </c>
      <c r="O10" s="23">
        <v>0</v>
      </c>
      <c r="Q10" s="26" t="s">
        <v>160</v>
      </c>
      <c r="R10" s="23">
        <f t="shared" si="1"/>
        <v>113</v>
      </c>
      <c r="S10" s="47">
        <f t="shared" si="3"/>
        <v>0.79577464788732399</v>
      </c>
    </row>
    <row r="11" spans="2:19" ht="22.5" customHeight="1" x14ac:dyDescent="0.25">
      <c r="B11" s="24" t="s">
        <v>161</v>
      </c>
      <c r="C11" s="23">
        <v>31</v>
      </c>
      <c r="D11" s="23">
        <v>10</v>
      </c>
      <c r="E11" s="23">
        <v>1</v>
      </c>
      <c r="F11" s="25">
        <f t="shared" si="0"/>
        <v>54</v>
      </c>
      <c r="G11" s="25">
        <f t="shared" si="2"/>
        <v>42</v>
      </c>
      <c r="H11" s="24" t="s">
        <v>161</v>
      </c>
      <c r="I11" s="23">
        <v>44</v>
      </c>
      <c r="K11" s="24" t="s">
        <v>161</v>
      </c>
      <c r="L11" s="23">
        <v>9</v>
      </c>
      <c r="N11" s="24" t="s">
        <v>161</v>
      </c>
      <c r="O11" s="23">
        <v>0</v>
      </c>
      <c r="Q11" s="26" t="s">
        <v>161</v>
      </c>
      <c r="R11" s="23">
        <f t="shared" si="1"/>
        <v>107</v>
      </c>
      <c r="S11" s="47">
        <f t="shared" si="3"/>
        <v>0.75352112676056338</v>
      </c>
    </row>
    <row r="12" spans="2:19" ht="22.5" customHeight="1" x14ac:dyDescent="0.25">
      <c r="B12" s="27" t="s">
        <v>211</v>
      </c>
      <c r="C12" s="23">
        <v>38</v>
      </c>
      <c r="D12" s="23">
        <v>9</v>
      </c>
      <c r="E12" s="23">
        <v>1</v>
      </c>
      <c r="F12" s="25">
        <f t="shared" si="0"/>
        <v>59</v>
      </c>
      <c r="G12" s="25">
        <f t="shared" si="2"/>
        <v>48</v>
      </c>
      <c r="H12" s="27" t="s">
        <v>211</v>
      </c>
      <c r="I12" s="23">
        <v>55</v>
      </c>
      <c r="K12" s="27" t="s">
        <v>211</v>
      </c>
      <c r="L12" s="23">
        <v>4</v>
      </c>
      <c r="N12" s="27" t="s">
        <v>211</v>
      </c>
      <c r="O12" s="23">
        <v>0</v>
      </c>
      <c r="Q12" s="28" t="s">
        <v>211</v>
      </c>
      <c r="R12" s="23">
        <f t="shared" si="1"/>
        <v>118</v>
      </c>
      <c r="S12" s="47">
        <f t="shared" si="3"/>
        <v>0.83098591549295775</v>
      </c>
    </row>
    <row r="13" spans="2:19" ht="22.5" customHeight="1" x14ac:dyDescent="0.25">
      <c r="B13" s="24" t="s">
        <v>212</v>
      </c>
      <c r="C13" s="23">
        <v>32</v>
      </c>
      <c r="D13" s="23">
        <v>4</v>
      </c>
      <c r="E13" s="23">
        <v>1</v>
      </c>
      <c r="F13" s="25">
        <f t="shared" si="0"/>
        <v>43</v>
      </c>
      <c r="G13" s="25">
        <f t="shared" si="2"/>
        <v>37</v>
      </c>
      <c r="H13" s="24" t="s">
        <v>212</v>
      </c>
      <c r="I13" s="23">
        <v>45</v>
      </c>
      <c r="K13" s="24" t="s">
        <v>212</v>
      </c>
      <c r="L13" s="23">
        <v>6</v>
      </c>
      <c r="N13" s="24" t="s">
        <v>212</v>
      </c>
      <c r="O13" s="23">
        <v>0</v>
      </c>
      <c r="Q13" s="26" t="s">
        <v>212</v>
      </c>
      <c r="R13" s="23">
        <f t="shared" si="1"/>
        <v>94</v>
      </c>
      <c r="S13" s="47">
        <f t="shared" si="3"/>
        <v>0.6619718309859155</v>
      </c>
    </row>
    <row r="14" spans="2:19" ht="22.5" customHeight="1" x14ac:dyDescent="0.25">
      <c r="B14" s="24" t="s">
        <v>213</v>
      </c>
      <c r="C14" s="23">
        <v>26</v>
      </c>
      <c r="D14" s="23">
        <v>12</v>
      </c>
      <c r="E14" s="23">
        <v>4</v>
      </c>
      <c r="F14" s="25">
        <f>C14+D14*2+E14*3</f>
        <v>62</v>
      </c>
      <c r="G14" s="25">
        <f>SUM(C14:E14)</f>
        <v>42</v>
      </c>
      <c r="H14" s="24" t="s">
        <v>213</v>
      </c>
      <c r="I14" s="23">
        <v>51</v>
      </c>
      <c r="K14" s="24" t="s">
        <v>213</v>
      </c>
      <c r="L14" s="23">
        <v>0</v>
      </c>
      <c r="N14" s="24" t="s">
        <v>213</v>
      </c>
      <c r="O14" s="23">
        <v>1</v>
      </c>
      <c r="Q14" s="26" t="s">
        <v>213</v>
      </c>
      <c r="R14" s="23">
        <f t="shared" si="1"/>
        <v>114</v>
      </c>
      <c r="S14" s="47">
        <f t="shared" si="3"/>
        <v>0.80281690140845074</v>
      </c>
    </row>
    <row r="15" spans="2:19" ht="22.5" customHeight="1" x14ac:dyDescent="0.25">
      <c r="B15" s="27" t="s">
        <v>214</v>
      </c>
      <c r="C15" s="23">
        <v>30</v>
      </c>
      <c r="D15" s="23">
        <v>15</v>
      </c>
      <c r="E15" s="23">
        <v>1</v>
      </c>
      <c r="F15" s="25">
        <f t="shared" si="0"/>
        <v>63</v>
      </c>
      <c r="G15" s="25">
        <f t="shared" si="2"/>
        <v>46</v>
      </c>
      <c r="H15" s="27" t="s">
        <v>214</v>
      </c>
      <c r="I15" s="23">
        <v>67</v>
      </c>
      <c r="K15" s="27" t="s">
        <v>214</v>
      </c>
      <c r="L15" s="23">
        <v>9</v>
      </c>
      <c r="N15" s="27" t="s">
        <v>214</v>
      </c>
      <c r="O15" s="23">
        <v>1</v>
      </c>
      <c r="Q15" s="28" t="s">
        <v>214</v>
      </c>
      <c r="R15" s="23">
        <f t="shared" si="1"/>
        <v>140</v>
      </c>
      <c r="S15" s="47">
        <f t="shared" si="3"/>
        <v>0.9859154929577465</v>
      </c>
    </row>
    <row r="16" spans="2:19" ht="22.5" customHeight="1" x14ac:dyDescent="0.25">
      <c r="B16" s="24" t="s">
        <v>215</v>
      </c>
      <c r="C16" s="23">
        <v>27</v>
      </c>
      <c r="D16" s="23">
        <v>20</v>
      </c>
      <c r="E16" s="23">
        <v>1</v>
      </c>
      <c r="F16" s="25">
        <f t="shared" si="0"/>
        <v>70</v>
      </c>
      <c r="G16" s="25">
        <f t="shared" si="2"/>
        <v>48</v>
      </c>
      <c r="H16" s="24" t="s">
        <v>215</v>
      </c>
      <c r="I16" s="23">
        <v>44</v>
      </c>
      <c r="K16" s="24" t="s">
        <v>215</v>
      </c>
      <c r="L16" s="23">
        <v>8</v>
      </c>
      <c r="N16" s="24" t="s">
        <v>215</v>
      </c>
      <c r="O16" s="23">
        <v>0</v>
      </c>
      <c r="Q16" s="26" t="s">
        <v>215</v>
      </c>
      <c r="R16" s="23">
        <f t="shared" si="1"/>
        <v>122</v>
      </c>
      <c r="S16" s="47">
        <f t="shared" si="3"/>
        <v>0.85915492957746475</v>
      </c>
    </row>
    <row r="17" spans="2:19" ht="22.5" customHeight="1" x14ac:dyDescent="0.25">
      <c r="B17" s="24" t="s">
        <v>216</v>
      </c>
      <c r="C17" s="23">
        <v>28</v>
      </c>
      <c r="D17" s="23">
        <v>18</v>
      </c>
      <c r="E17" s="23">
        <v>0</v>
      </c>
      <c r="F17" s="25">
        <f t="shared" si="0"/>
        <v>64</v>
      </c>
      <c r="G17" s="25">
        <f t="shared" si="2"/>
        <v>46</v>
      </c>
      <c r="H17" s="24" t="s">
        <v>216</v>
      </c>
      <c r="I17" s="23">
        <v>29</v>
      </c>
      <c r="K17" s="24" t="s">
        <v>216</v>
      </c>
      <c r="L17" s="23">
        <v>3</v>
      </c>
      <c r="N17" s="24" t="s">
        <v>216</v>
      </c>
      <c r="O17" s="23">
        <v>0</v>
      </c>
      <c r="Q17" s="26" t="s">
        <v>216</v>
      </c>
      <c r="R17" s="23">
        <f t="shared" si="1"/>
        <v>96</v>
      </c>
      <c r="S17" s="47">
        <f t="shared" si="3"/>
        <v>0.676056338028169</v>
      </c>
    </row>
    <row r="18" spans="2:19" ht="22.5" customHeight="1" x14ac:dyDescent="0.25">
      <c r="B18" s="27" t="s">
        <v>217</v>
      </c>
      <c r="C18" s="23">
        <v>20</v>
      </c>
      <c r="D18" s="23">
        <v>9</v>
      </c>
      <c r="E18" s="23">
        <v>0</v>
      </c>
      <c r="F18" s="25">
        <f t="shared" si="0"/>
        <v>38</v>
      </c>
      <c r="G18" s="25">
        <f t="shared" si="2"/>
        <v>29</v>
      </c>
      <c r="H18" s="27" t="s">
        <v>217</v>
      </c>
      <c r="I18" s="23">
        <v>26</v>
      </c>
      <c r="K18" s="27" t="s">
        <v>217</v>
      </c>
      <c r="L18" s="23">
        <v>4</v>
      </c>
      <c r="N18" s="27" t="s">
        <v>217</v>
      </c>
      <c r="O18" s="23">
        <v>1</v>
      </c>
      <c r="Q18" s="28" t="s">
        <v>217</v>
      </c>
      <c r="R18" s="23">
        <f t="shared" si="1"/>
        <v>69</v>
      </c>
      <c r="S18" s="47">
        <f t="shared" si="3"/>
        <v>0.4859154929577465</v>
      </c>
    </row>
    <row r="19" spans="2:19" ht="22.5" customHeight="1" x14ac:dyDescent="0.25">
      <c r="B19" s="24" t="s">
        <v>218</v>
      </c>
      <c r="C19" s="23">
        <v>6</v>
      </c>
      <c r="D19" s="23">
        <v>3</v>
      </c>
      <c r="E19" s="23">
        <v>0</v>
      </c>
      <c r="F19" s="25">
        <f t="shared" si="0"/>
        <v>12</v>
      </c>
      <c r="G19" s="25">
        <f t="shared" si="2"/>
        <v>9</v>
      </c>
      <c r="H19" s="24" t="s">
        <v>218</v>
      </c>
      <c r="I19" s="23">
        <v>9</v>
      </c>
      <c r="K19" s="24" t="s">
        <v>218</v>
      </c>
      <c r="L19" s="23">
        <v>0</v>
      </c>
      <c r="N19" s="24" t="s">
        <v>218</v>
      </c>
      <c r="O19" s="23">
        <v>0</v>
      </c>
      <c r="Q19" s="26" t="s">
        <v>218</v>
      </c>
      <c r="R19" s="23">
        <f t="shared" si="1"/>
        <v>21</v>
      </c>
      <c r="S19" s="47">
        <f t="shared" si="3"/>
        <v>0.14788732394366197</v>
      </c>
    </row>
    <row r="20" spans="2:19" ht="22.5" customHeight="1" x14ac:dyDescent="0.25">
      <c r="B20" s="25" t="s">
        <v>219</v>
      </c>
      <c r="C20" s="25">
        <f>SUM(C4:C19)</f>
        <v>471</v>
      </c>
      <c r="D20" s="25">
        <f t="shared" ref="D20:E20" si="4">SUM(D4:D19)</f>
        <v>164</v>
      </c>
      <c r="E20" s="25">
        <f t="shared" si="4"/>
        <v>14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>
        <f>SUM(R4:R19)</f>
        <v>1615</v>
      </c>
    </row>
    <row r="21" spans="2:19" ht="33" customHeight="1" x14ac:dyDescent="0.25">
      <c r="B21" s="29" t="s">
        <v>221</v>
      </c>
      <c r="C21" s="24" t="s">
        <v>222</v>
      </c>
      <c r="R21" s="29" t="s">
        <v>246</v>
      </c>
    </row>
    <row r="22" spans="2:19" ht="22.5" customHeight="1" x14ac:dyDescent="0.25">
      <c r="B22" s="24" t="s">
        <v>225</v>
      </c>
      <c r="C22" s="23">
        <f>SUM(F4:F19)</f>
        <v>841</v>
      </c>
      <c r="R22" s="23">
        <f>MAX(R4:R19)</f>
        <v>142</v>
      </c>
    </row>
    <row r="23" spans="2:19" ht="22.5" customHeight="1" x14ac:dyDescent="0.25">
      <c r="B23" s="24" t="s">
        <v>226</v>
      </c>
      <c r="C23" s="23">
        <f>SUM(I4:I19)</f>
        <v>688</v>
      </c>
    </row>
    <row r="24" spans="2:19" ht="22.5" customHeight="1" x14ac:dyDescent="0.25">
      <c r="B24" s="24" t="s">
        <v>193</v>
      </c>
      <c r="C24" s="23">
        <f>SUM(L4:L19)</f>
        <v>82</v>
      </c>
      <c r="L24" s="34"/>
    </row>
    <row r="25" spans="2:19" ht="22.5" customHeight="1" x14ac:dyDescent="0.25">
      <c r="B25" s="24" t="s">
        <v>194</v>
      </c>
      <c r="C25" s="23">
        <f>SUM(O4:O19)</f>
        <v>4</v>
      </c>
      <c r="L25" s="34"/>
    </row>
    <row r="26" spans="2:19" ht="22.5" customHeight="1" x14ac:dyDescent="0.25">
      <c r="B26" s="24" t="s">
        <v>220</v>
      </c>
      <c r="C26" s="23">
        <f>SUM(C22:C25)</f>
        <v>1615</v>
      </c>
      <c r="I26" s="34"/>
      <c r="L26" s="34"/>
    </row>
    <row r="27" spans="2:19" ht="22.5" customHeight="1" x14ac:dyDescent="0.25">
      <c r="I27" s="34"/>
      <c r="L27" s="34"/>
    </row>
    <row r="28" spans="2:19" ht="22.5" customHeight="1" x14ac:dyDescent="0.25">
      <c r="I28" s="34"/>
      <c r="L28" s="34"/>
    </row>
    <row r="29" spans="2:19" ht="22.5" customHeight="1" x14ac:dyDescent="0.25">
      <c r="I29" s="34"/>
      <c r="L29" s="34"/>
    </row>
    <row r="30" spans="2:19" ht="22.5" customHeight="1" x14ac:dyDescent="0.25">
      <c r="I30" s="34"/>
      <c r="L30" s="34"/>
    </row>
    <row r="31" spans="2:19" ht="22.5" customHeight="1" x14ac:dyDescent="0.25">
      <c r="I31" s="34"/>
      <c r="L31" s="34"/>
    </row>
    <row r="32" spans="2:19" ht="22.5" customHeight="1" x14ac:dyDescent="0.25">
      <c r="I32" s="34"/>
      <c r="L32" s="34"/>
    </row>
    <row r="33" spans="9:12" ht="22.5" customHeight="1" x14ac:dyDescent="0.25">
      <c r="I33" s="34"/>
      <c r="L33" s="34"/>
    </row>
    <row r="34" spans="9:12" ht="22.5" customHeight="1" x14ac:dyDescent="0.25">
      <c r="I34" s="34"/>
      <c r="L34" s="34"/>
    </row>
    <row r="35" spans="9:12" ht="22.5" customHeight="1" x14ac:dyDescent="0.25">
      <c r="I35" s="34"/>
      <c r="L35" s="34"/>
    </row>
    <row r="36" spans="9:12" ht="22.5" customHeight="1" x14ac:dyDescent="0.25">
      <c r="I36" s="34"/>
      <c r="L36" s="34"/>
    </row>
    <row r="37" spans="9:12" ht="22.5" customHeight="1" x14ac:dyDescent="0.25">
      <c r="I37" s="34"/>
      <c r="L37" s="34"/>
    </row>
    <row r="38" spans="9:12" ht="22.5" customHeight="1" x14ac:dyDescent="0.25">
      <c r="I38" s="34"/>
      <c r="L38" s="34"/>
    </row>
    <row r="39" spans="9:12" ht="22.5" customHeight="1" x14ac:dyDescent="0.25">
      <c r="I39" s="34"/>
      <c r="L39" s="34"/>
    </row>
  </sheetData>
  <mergeCells count="5">
    <mergeCell ref="N2:O2"/>
    <mergeCell ref="K2:L2"/>
    <mergeCell ref="B2:G2"/>
    <mergeCell ref="Q2:S2"/>
    <mergeCell ref="H2:I2"/>
  </mergeCells>
  <phoneticPr fontId="6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72801-C0FE-4FA5-902F-B4BA7A8C5882}">
  <dimension ref="A1:G20"/>
  <sheetViews>
    <sheetView zoomScale="90" zoomScaleNormal="90" workbookViewId="0">
      <selection activeCell="E28" sqref="E28"/>
    </sheetView>
  </sheetViews>
  <sheetFormatPr defaultColWidth="9.85546875" defaultRowHeight="18" customHeight="1" x14ac:dyDescent="0.25"/>
  <cols>
    <col min="1" max="1" width="7.7109375" customWidth="1"/>
    <col min="2" max="2" width="13.42578125" customWidth="1"/>
    <col min="3" max="4" width="16.85546875" customWidth="1"/>
    <col min="5" max="5" width="15" customWidth="1"/>
    <col min="6" max="6" width="16.5703125" customWidth="1"/>
    <col min="9" max="12" width="9.85546875" customWidth="1"/>
  </cols>
  <sheetData>
    <row r="1" spans="1:7" ht="18" customHeight="1" x14ac:dyDescent="0.25">
      <c r="A1" s="73" t="s">
        <v>165</v>
      </c>
      <c r="B1" s="73"/>
      <c r="C1" s="73"/>
      <c r="D1" s="73"/>
      <c r="E1" s="73"/>
      <c r="F1" s="15">
        <v>80</v>
      </c>
    </row>
    <row r="3" spans="1:7" ht="18" customHeight="1" x14ac:dyDescent="0.25">
      <c r="A3" s="43" t="s">
        <v>224</v>
      </c>
      <c r="B3" s="42" t="s">
        <v>224</v>
      </c>
      <c r="C3" s="14" t="s">
        <v>164</v>
      </c>
      <c r="D3" s="33" t="s">
        <v>223</v>
      </c>
      <c r="E3" s="20" t="s">
        <v>206</v>
      </c>
      <c r="F3" s="20" t="s">
        <v>207</v>
      </c>
      <c r="G3" s="20" t="s">
        <v>208</v>
      </c>
    </row>
    <row r="4" spans="1:7" ht="18" customHeight="1" x14ac:dyDescent="0.25">
      <c r="A4" s="44">
        <v>0.25</v>
      </c>
      <c r="B4" s="22" t="s">
        <v>155</v>
      </c>
      <c r="C4" s="31">
        <v>6</v>
      </c>
      <c r="D4" s="37">
        <f>C4/F1</f>
        <v>7.4999999999999997E-2</v>
      </c>
      <c r="E4">
        <v>29</v>
      </c>
      <c r="F4">
        <v>28</v>
      </c>
      <c r="G4">
        <f>E4-F4</f>
        <v>1</v>
      </c>
    </row>
    <row r="5" spans="1:7" ht="18" customHeight="1" x14ac:dyDescent="0.25">
      <c r="A5" s="44">
        <v>0.29166666666666702</v>
      </c>
      <c r="B5" s="21" t="s">
        <v>156</v>
      </c>
      <c r="C5" s="31">
        <v>5</v>
      </c>
      <c r="D5" s="37">
        <f>C5/F1</f>
        <v>6.25E-2</v>
      </c>
      <c r="E5">
        <v>53</v>
      </c>
      <c r="F5">
        <v>54</v>
      </c>
      <c r="G5">
        <f t="shared" ref="G5:G19" si="0">E5-F5</f>
        <v>-1</v>
      </c>
    </row>
    <row r="6" spans="1:7" ht="18" customHeight="1" x14ac:dyDescent="0.25">
      <c r="A6" s="44">
        <v>0.33333333333333298</v>
      </c>
      <c r="B6" s="21" t="s">
        <v>163</v>
      </c>
      <c r="C6" s="31">
        <v>17</v>
      </c>
      <c r="D6" s="37">
        <f>C6/F1</f>
        <v>0.21249999999999999</v>
      </c>
      <c r="E6">
        <v>36</v>
      </c>
      <c r="F6">
        <v>30</v>
      </c>
      <c r="G6">
        <f t="shared" si="0"/>
        <v>6</v>
      </c>
    </row>
    <row r="7" spans="1:7" ht="18" customHeight="1" x14ac:dyDescent="0.25">
      <c r="A7" s="44">
        <v>0.375</v>
      </c>
      <c r="B7" s="21" t="s">
        <v>157</v>
      </c>
      <c r="C7" s="31">
        <v>15</v>
      </c>
      <c r="D7" s="37">
        <f>C7/F1</f>
        <v>0.1875</v>
      </c>
      <c r="E7">
        <v>46</v>
      </c>
      <c r="F7">
        <v>52</v>
      </c>
      <c r="G7">
        <f t="shared" si="0"/>
        <v>-6</v>
      </c>
    </row>
    <row r="8" spans="1:7" ht="18" customHeight="1" x14ac:dyDescent="0.25">
      <c r="A8" s="44">
        <v>0.41666666666666702</v>
      </c>
      <c r="B8" s="21" t="s">
        <v>158</v>
      </c>
      <c r="C8" s="31">
        <v>16</v>
      </c>
      <c r="D8" s="37">
        <f>C8/F1</f>
        <v>0.2</v>
      </c>
      <c r="E8">
        <v>52</v>
      </c>
      <c r="F8">
        <v>56</v>
      </c>
      <c r="G8">
        <f t="shared" si="0"/>
        <v>-4</v>
      </c>
    </row>
    <row r="9" spans="1:7" ht="18" customHeight="1" x14ac:dyDescent="0.25">
      <c r="A9" s="44">
        <v>0.45833333333333298</v>
      </c>
      <c r="B9" s="21" t="s">
        <v>159</v>
      </c>
      <c r="C9" s="31">
        <v>28</v>
      </c>
      <c r="D9" s="37">
        <f>C9/F1</f>
        <v>0.35</v>
      </c>
      <c r="E9">
        <v>47</v>
      </c>
      <c r="F9">
        <v>43</v>
      </c>
      <c r="G9">
        <f t="shared" si="0"/>
        <v>4</v>
      </c>
    </row>
    <row r="10" spans="1:7" ht="18" customHeight="1" x14ac:dyDescent="0.25">
      <c r="A10" s="44">
        <v>0.5</v>
      </c>
      <c r="B10" s="21" t="s">
        <v>160</v>
      </c>
      <c r="C10" s="31">
        <v>23</v>
      </c>
      <c r="D10" s="37">
        <f>C10/F1</f>
        <v>0.28749999999999998</v>
      </c>
      <c r="E10">
        <v>39</v>
      </c>
      <c r="F10">
        <v>36</v>
      </c>
      <c r="G10">
        <f t="shared" si="0"/>
        <v>3</v>
      </c>
    </row>
    <row r="11" spans="1:7" ht="18" customHeight="1" x14ac:dyDescent="0.25">
      <c r="A11" s="44">
        <v>0.54166666666666696</v>
      </c>
      <c r="B11" s="21" t="s">
        <v>161</v>
      </c>
      <c r="C11" s="31">
        <v>24</v>
      </c>
      <c r="D11" s="37">
        <f>C11/F1</f>
        <v>0.3</v>
      </c>
      <c r="E11">
        <v>42</v>
      </c>
      <c r="F11">
        <v>44</v>
      </c>
      <c r="G11">
        <f t="shared" si="0"/>
        <v>-2</v>
      </c>
    </row>
    <row r="12" spans="1:7" ht="18" customHeight="1" x14ac:dyDescent="0.25">
      <c r="A12" s="44">
        <v>0.58333333333333304</v>
      </c>
      <c r="B12" s="21" t="s">
        <v>211</v>
      </c>
      <c r="C12" s="31">
        <v>21</v>
      </c>
      <c r="D12" s="37">
        <f>C12/F1</f>
        <v>0.26250000000000001</v>
      </c>
      <c r="E12">
        <v>48</v>
      </c>
      <c r="F12">
        <v>49</v>
      </c>
      <c r="G12">
        <f t="shared" si="0"/>
        <v>-1</v>
      </c>
    </row>
    <row r="13" spans="1:7" ht="18" customHeight="1" x14ac:dyDescent="0.25">
      <c r="A13" s="44">
        <v>0.625</v>
      </c>
      <c r="B13" s="21" t="s">
        <v>212</v>
      </c>
      <c r="C13" s="31">
        <v>14</v>
      </c>
      <c r="D13" s="37">
        <f>C13/F1</f>
        <v>0.17499999999999999</v>
      </c>
      <c r="E13">
        <v>37</v>
      </c>
      <c r="F13">
        <v>41</v>
      </c>
      <c r="G13">
        <f t="shared" si="0"/>
        <v>-4</v>
      </c>
    </row>
    <row r="14" spans="1:7" ht="18" customHeight="1" x14ac:dyDescent="0.25">
      <c r="A14" s="44">
        <v>0.66666666666666696</v>
      </c>
      <c r="B14" s="21" t="s">
        <v>213</v>
      </c>
      <c r="C14" s="31">
        <v>17</v>
      </c>
      <c r="D14" s="37">
        <f>C14/F1</f>
        <v>0.21249999999999999</v>
      </c>
      <c r="E14">
        <v>42</v>
      </c>
      <c r="F14">
        <v>45</v>
      </c>
      <c r="G14">
        <f t="shared" si="0"/>
        <v>-3</v>
      </c>
    </row>
    <row r="15" spans="1:7" ht="18" customHeight="1" x14ac:dyDescent="0.25">
      <c r="A15" s="44">
        <v>0.70833333333333304</v>
      </c>
      <c r="B15" s="21" t="s">
        <v>214</v>
      </c>
      <c r="C15" s="31">
        <v>20</v>
      </c>
      <c r="D15" s="37">
        <f>C15/F1</f>
        <v>0.25</v>
      </c>
      <c r="E15">
        <v>46</v>
      </c>
      <c r="F15">
        <v>42</v>
      </c>
      <c r="G15">
        <f t="shared" si="0"/>
        <v>4</v>
      </c>
    </row>
    <row r="16" spans="1:7" ht="18" customHeight="1" x14ac:dyDescent="0.25">
      <c r="A16" s="44">
        <v>0.75</v>
      </c>
      <c r="B16" s="21" t="s">
        <v>215</v>
      </c>
      <c r="C16" s="31">
        <v>34</v>
      </c>
      <c r="D16" s="37">
        <f>C16/F1</f>
        <v>0.42499999999999999</v>
      </c>
      <c r="E16">
        <v>48</v>
      </c>
      <c r="F16">
        <v>49</v>
      </c>
      <c r="G16">
        <f t="shared" si="0"/>
        <v>-1</v>
      </c>
    </row>
    <row r="17" spans="1:7" ht="18" customHeight="1" x14ac:dyDescent="0.25">
      <c r="A17" s="44">
        <v>0.79166666666666696</v>
      </c>
      <c r="B17" s="21" t="s">
        <v>216</v>
      </c>
      <c r="C17" s="31">
        <v>24</v>
      </c>
      <c r="D17" s="37">
        <f>C17/F1</f>
        <v>0.3</v>
      </c>
      <c r="E17">
        <v>46</v>
      </c>
      <c r="F17">
        <v>41</v>
      </c>
      <c r="G17">
        <f t="shared" si="0"/>
        <v>5</v>
      </c>
    </row>
    <row r="18" spans="1:7" ht="18" customHeight="1" x14ac:dyDescent="0.25">
      <c r="A18" s="44">
        <v>0.83333333333333304</v>
      </c>
      <c r="B18" s="21" t="s">
        <v>217</v>
      </c>
      <c r="C18" s="31">
        <v>19</v>
      </c>
      <c r="D18" s="37">
        <f>C18/F1</f>
        <v>0.23749999999999999</v>
      </c>
      <c r="E18">
        <v>29</v>
      </c>
      <c r="F18">
        <v>32</v>
      </c>
      <c r="G18">
        <f t="shared" si="0"/>
        <v>-3</v>
      </c>
    </row>
    <row r="19" spans="1:7" ht="18" customHeight="1" x14ac:dyDescent="0.25">
      <c r="A19" s="44">
        <v>0.875</v>
      </c>
      <c r="B19" s="21" t="s">
        <v>218</v>
      </c>
      <c r="C19" s="31">
        <v>10</v>
      </c>
      <c r="D19" s="37">
        <f>C19/F1</f>
        <v>0.125</v>
      </c>
      <c r="E19">
        <v>9</v>
      </c>
      <c r="F19">
        <v>12</v>
      </c>
      <c r="G19">
        <f t="shared" si="0"/>
        <v>-3</v>
      </c>
    </row>
    <row r="20" spans="1:7" ht="18" customHeight="1" x14ac:dyDescent="0.25">
      <c r="E20" s="32">
        <f>SUM(E4:E19)</f>
        <v>649</v>
      </c>
      <c r="F20" s="32">
        <f>SUM(F4:F19)</f>
        <v>654</v>
      </c>
    </row>
  </sheetData>
  <mergeCells count="1">
    <mergeCell ref="A1:E1"/>
  </mergeCells>
  <phoneticPr fontId="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dane o rejonie</vt:lpstr>
      <vt:lpstr>ankiety</vt:lpstr>
      <vt:lpstr>liczenie klientow</vt:lpstr>
      <vt:lpstr>dane z filmu</vt:lpstr>
      <vt:lpstr>napelnienie parkingu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dcterms:created xsi:type="dcterms:W3CDTF">2020-10-31T21:43:25Z</dcterms:created>
  <dcterms:modified xsi:type="dcterms:W3CDTF">2021-02-09T20:32:56Z</dcterms:modified>
</cp:coreProperties>
</file>